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karla\Downloads\"/>
    </mc:Choice>
  </mc:AlternateContent>
  <xr:revisionPtr revIDLastSave="0" documentId="13_ncr:1_{060A1EDA-9C02-4F68-BB10-78FF581E2450}" xr6:coauthVersionLast="47" xr6:coauthVersionMax="47" xr10:uidLastSave="{00000000-0000-0000-0000-000000000000}"/>
  <bookViews>
    <workbookView xWindow="-98" yWindow="-98" windowWidth="19396" windowHeight="11475" firstSheet="3" activeTab="7" xr2:uid="{00000000-000D-0000-FFFF-FFFF00000000}"/>
  </bookViews>
  <sheets>
    <sheet name="README" sheetId="1" r:id="rId1"/>
    <sheet name="Executive_Summary" sheetId="2" r:id="rId2"/>
    <sheet name="Summary_Tables" sheetId="3" r:id="rId3"/>
    <sheet name="Keyword_Clean" sheetId="4" r:id="rId4"/>
    <sheet name="Rankings_Clean" sheetId="5" r:id="rId5"/>
    <sheet name="Crosswalk" sheetId="6" r:id="rId6"/>
    <sheet name="Data_Dictionary" sheetId="7" r:id="rId7"/>
    <sheet name="QA_Log" sheetId="8" r:id="rId8"/>
    <sheet name="SQL_Example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8" l="1"/>
  <c r="B14" i="8"/>
  <c r="B13" i="8"/>
  <c r="B12" i="8"/>
  <c r="B11" i="8"/>
  <c r="B10" i="8"/>
  <c r="B9" i="8"/>
  <c r="B8" i="8"/>
  <c r="B7" i="8"/>
  <c r="B6" i="8"/>
  <c r="B5" i="8"/>
  <c r="B4" i="8"/>
  <c r="E50" i="3" a="1"/>
  <c r="E50" i="3" s="1"/>
  <c r="E52" i="3" a="1"/>
  <c r="E52" i="3"/>
  <c r="E51" i="3" a="1"/>
  <c r="E51" i="3" s="1"/>
  <c r="E53" i="3" a="1"/>
  <c r="E53" i="3" s="1"/>
  <c r="E54" i="3" a="1"/>
  <c r="E54" i="3" s="1"/>
  <c r="E55" i="3" a="1"/>
  <c r="E55" i="3"/>
  <c r="E56" i="3" a="1"/>
  <c r="E56" i="3" s="1"/>
  <c r="E57" i="3" a="1"/>
  <c r="E57" i="3" s="1"/>
  <c r="E58" i="3" a="1"/>
  <c r="E58" i="3" s="1"/>
  <c r="E59" i="3" a="1"/>
  <c r="E59" i="3"/>
  <c r="E60" i="3" a="1"/>
  <c r="E60" i="3"/>
  <c r="E49" i="3" a="1"/>
  <c r="E49" i="3" s="1"/>
  <c r="D49" i="3"/>
  <c r="D50" i="3"/>
  <c r="D52" i="3"/>
  <c r="D51" i="3"/>
  <c r="D53" i="3"/>
  <c r="D54" i="3"/>
  <c r="D55" i="3"/>
  <c r="D56" i="3"/>
  <c r="D57" i="3"/>
  <c r="D58" i="3"/>
  <c r="D59" i="3"/>
  <c r="D60" i="3"/>
  <c r="C50" i="3"/>
  <c r="C52" i="3"/>
  <c r="C51" i="3"/>
  <c r="C53" i="3"/>
  <c r="C54" i="3"/>
  <c r="C55" i="3"/>
  <c r="C56" i="3"/>
  <c r="C57" i="3"/>
  <c r="C58" i="3"/>
  <c r="C59" i="3"/>
  <c r="C60" i="3"/>
  <c r="C49" i="3"/>
  <c r="B50" i="3"/>
  <c r="B52" i="3"/>
  <c r="B51" i="3"/>
  <c r="B53" i="3"/>
  <c r="B54" i="3"/>
  <c r="B55" i="3"/>
  <c r="B56" i="3"/>
  <c r="B57" i="3"/>
  <c r="B58" i="3"/>
  <c r="B59" i="3"/>
  <c r="B60" i="3"/>
  <c r="B49" i="3"/>
  <c r="B45" i="3"/>
  <c r="D45" i="3"/>
  <c r="D44" i="3"/>
  <c r="D43" i="3"/>
  <c r="D42" i="3"/>
  <c r="C45" i="3"/>
  <c r="C44" i="3"/>
  <c r="C43" i="3"/>
  <c r="C42" i="3"/>
  <c r="B43" i="3"/>
  <c r="B44" i="3"/>
  <c r="B42" i="3"/>
  <c r="D38" i="3"/>
  <c r="D37" i="3"/>
  <c r="D36" i="3"/>
  <c r="D35" i="3"/>
  <c r="C38" i="3"/>
  <c r="C37" i="3"/>
  <c r="C36" i="3"/>
  <c r="C35" i="3"/>
  <c r="B36" i="3"/>
  <c r="B37" i="3"/>
  <c r="B38" i="3"/>
  <c r="B35" i="3"/>
  <c r="D31" i="3"/>
  <c r="D29" i="3"/>
  <c r="D30" i="3"/>
  <c r="C31" i="3"/>
  <c r="C30" i="3"/>
  <c r="C29" i="3"/>
  <c r="E29" i="3" s="1"/>
  <c r="B30" i="3"/>
  <c r="B31" i="3"/>
  <c r="B29" i="3"/>
  <c r="D25" i="3"/>
  <c r="D24" i="3"/>
  <c r="D23" i="3"/>
  <c r="D22" i="3"/>
  <c r="D21" i="3"/>
  <c r="D20" i="3"/>
  <c r="D19" i="3"/>
  <c r="D18" i="3"/>
  <c r="D17" i="3"/>
  <c r="C25" i="3"/>
  <c r="C24" i="3"/>
  <c r="C23" i="3"/>
  <c r="C22" i="3"/>
  <c r="E22" i="3" s="1"/>
  <c r="C21" i="3"/>
  <c r="E21" i="3" s="1"/>
  <c r="C20" i="3"/>
  <c r="E20" i="3" s="1"/>
  <c r="C19" i="3"/>
  <c r="C18" i="3"/>
  <c r="C17" i="3"/>
  <c r="B18" i="3"/>
  <c r="B19" i="3"/>
  <c r="B20" i="3"/>
  <c r="B21" i="3"/>
  <c r="B22" i="3"/>
  <c r="B23" i="3"/>
  <c r="B24" i="3"/>
  <c r="B25" i="3"/>
  <c r="B17" i="3"/>
  <c r="D13" i="3"/>
  <c r="D12" i="3"/>
  <c r="D11" i="3"/>
  <c r="C13" i="3"/>
  <c r="E13" i="3" s="1"/>
  <c r="C12" i="3"/>
  <c r="C11" i="3"/>
  <c r="B12" i="3"/>
  <c r="B13" i="3"/>
  <c r="B11" i="3"/>
  <c r="H6" i="3" a="1"/>
  <c r="H6" i="3" s="1"/>
  <c r="H7" i="3" a="1"/>
  <c r="H7" i="3"/>
  <c r="H5" i="3" a="1"/>
  <c r="H5" i="3" s="1"/>
  <c r="G6" i="3" a="1"/>
  <c r="G6" i="3" s="1"/>
  <c r="G7" i="3" a="1"/>
  <c r="G7" i="3" s="1"/>
  <c r="G5" i="3" a="1"/>
  <c r="G5" i="3" s="1"/>
  <c r="E7" i="3"/>
  <c r="F6" i="3"/>
  <c r="F7" i="3"/>
  <c r="F5" i="3"/>
  <c r="D5" i="3"/>
  <c r="D6" i="3"/>
  <c r="D7" i="3"/>
  <c r="C6" i="3"/>
  <c r="C7" i="3"/>
  <c r="B6" i="3"/>
  <c r="B7" i="3"/>
  <c r="C5" i="3"/>
  <c r="B5" i="3"/>
  <c r="D28" i="2"/>
  <c r="D27" i="2"/>
  <c r="E27" i="2" s="1"/>
  <c r="D26" i="2"/>
  <c r="E26" i="2" s="1"/>
  <c r="D25" i="2"/>
  <c r="E25" i="2" s="1"/>
  <c r="C28" i="2"/>
  <c r="E28" i="2" s="1"/>
  <c r="C27" i="2"/>
  <c r="C26" i="2"/>
  <c r="C25" i="2"/>
  <c r="B26" i="2"/>
  <c r="B27" i="2"/>
  <c r="B28" i="2"/>
  <c r="B25" i="2"/>
  <c r="E20" i="2"/>
  <c r="E21" i="2"/>
  <c r="E19" i="2"/>
  <c r="D21" i="2"/>
  <c r="D20" i="2"/>
  <c r="D19" i="2"/>
  <c r="C21" i="2"/>
  <c r="C20" i="2"/>
  <c r="C19" i="2"/>
  <c r="B20" i="2"/>
  <c r="B21" i="2"/>
  <c r="B19" i="2"/>
  <c r="H14" i="2" a="1"/>
  <c r="H14" i="2" s="1"/>
  <c r="H15" i="2" a="1"/>
  <c r="H15" i="2" s="1"/>
  <c r="H13" i="2" a="1"/>
  <c r="H13" i="2" s="1"/>
  <c r="G13" i="2" a="1"/>
  <c r="G13" i="2" s="1"/>
  <c r="G14" i="2" a="1"/>
  <c r="G14" i="2"/>
  <c r="G15" i="2" a="1"/>
  <c r="G15" i="2"/>
  <c r="F13" i="2"/>
  <c r="F14" i="2"/>
  <c r="F15" i="2"/>
  <c r="E14" i="2"/>
  <c r="E15" i="2"/>
  <c r="E13" i="2"/>
  <c r="D14" i="2"/>
  <c r="D15" i="2"/>
  <c r="D13" i="2"/>
  <c r="C14" i="2"/>
  <c r="C15" i="2"/>
  <c r="C13" i="2"/>
  <c r="B14" i="2"/>
  <c r="B15" i="2"/>
  <c r="B13" i="2"/>
  <c r="B7" i="2" a="1"/>
  <c r="B7" i="2" s="1"/>
  <c r="B6" i="2"/>
  <c r="B5" i="2"/>
  <c r="B4" i="2"/>
  <c r="E19" i="3" l="1"/>
  <c r="E6" i="3"/>
  <c r="E30" i="3"/>
  <c r="E5" i="3"/>
  <c r="E18" i="3"/>
  <c r="E17" i="3"/>
  <c r="E24" i="3"/>
  <c r="E23" i="3"/>
  <c r="E11" i="3"/>
  <c r="E25" i="3"/>
  <c r="E12" i="3"/>
  <c r="E31" i="3"/>
  <c r="E44" i="3"/>
  <c r="E36" i="3"/>
  <c r="E37" i="3"/>
  <c r="E43" i="3"/>
  <c r="E42" i="3"/>
  <c r="E35" i="3"/>
  <c r="E38" i="3"/>
  <c r="E4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<sst xmlns="http://schemas.openxmlformats.org/spreadsheetml/2006/main" count="4208" uniqueCount="832">
  <si>
    <t>Workbook</t>
  </si>
  <si>
    <t>Purpose</t>
  </si>
  <si>
    <t>Case context</t>
  </si>
  <si>
    <t>Market opportunity assessment for a new bus travel SEO vertical across Spain, France and the UK.</t>
  </si>
  <si>
    <t>Business question</t>
  </si>
  <si>
    <t>Main recommendation</t>
  </si>
  <si>
    <t>Source note</t>
  </si>
  <si>
    <t>Sheets included</t>
  </si>
  <si>
    <t>Recommended use</t>
  </si>
  <si>
    <t>1</t>
  </si>
  <si>
    <t>2</t>
  </si>
  <si>
    <t>Use Summary_Tables for market, intent, segment and competitor summaries.</t>
  </si>
  <si>
    <t>3</t>
  </si>
  <si>
    <t>4</t>
  </si>
  <si>
    <t>5</t>
  </si>
  <si>
    <t>Metric</t>
  </si>
  <si>
    <t>Value</t>
  </si>
  <si>
    <t>Note</t>
  </si>
  <si>
    <t>Total monthly searches</t>
  </si>
  <si>
    <t>Clean rows only</t>
  </si>
  <si>
    <t>Non-brand monthly searches</t>
  </si>
  <si>
    <t>Addressable demand</t>
  </si>
  <si>
    <t>Transactional monthly searches</t>
  </si>
  <si>
    <t>Commercial demand</t>
  </si>
  <si>
    <t>ES, FR, UK</t>
  </si>
  <si>
    <t>Recommended first market</t>
  </si>
  <si>
    <t>France</t>
  </si>
  <si>
    <t>Highest non-brand share</t>
  </si>
  <si>
    <t>Core page type</t>
  </si>
  <si>
    <t>Route pages</t>
  </si>
  <si>
    <t>Scalable SEO asset</t>
  </si>
  <si>
    <t>Market summary</t>
  </si>
  <si>
    <t>Market</t>
  </si>
  <si>
    <t>Total Search Volume</t>
  </si>
  <si>
    <t>Non-brand Volume</t>
  </si>
  <si>
    <t>Brand/Operator Volume</t>
  </si>
  <si>
    <t>Non-brand Share</t>
  </si>
  <si>
    <t>Transactional Volume</t>
  </si>
  <si>
    <t>Unique Keywords</t>
  </si>
  <si>
    <t>Keywords with Ranking Sample</t>
  </si>
  <si>
    <t>ES</t>
  </si>
  <si>
    <t>FR</t>
  </si>
  <si>
    <t>UK</t>
  </si>
  <si>
    <t>Intent mix by market</t>
  </si>
  <si>
    <t>Transactional</t>
  </si>
  <si>
    <t>Navigational</t>
  </si>
  <si>
    <t>Informational</t>
  </si>
  <si>
    <t>Total</t>
  </si>
  <si>
    <t>Player Type</t>
  </si>
  <si>
    <t>Total Rows</t>
  </si>
  <si>
    <t>Operator</t>
  </si>
  <si>
    <t>Aggregator/OTA</t>
  </si>
  <si>
    <t>Marketplace</t>
  </si>
  <si>
    <t>Unclear</t>
  </si>
  <si>
    <t>Summary Tables</t>
  </si>
  <si>
    <t>Market Summary</t>
  </si>
  <si>
    <t>Intent Mix</t>
  </si>
  <si>
    <t>Segment Summary</t>
  </si>
  <si>
    <t>Segment</t>
  </si>
  <si>
    <t>Brand/Operator</t>
  </si>
  <si>
    <t>Route Query</t>
  </si>
  <si>
    <t>Price/Cheap</t>
  </si>
  <si>
    <t>Generic Tickets/Booking</t>
  </si>
  <si>
    <t>Airport Transfer</t>
  </si>
  <si>
    <t>Schedule/Timetable</t>
  </si>
  <si>
    <t>Night Route</t>
  </si>
  <si>
    <t>Informational Support</t>
  </si>
  <si>
    <t>Other</t>
  </si>
  <si>
    <t>Competition Summary</t>
  </si>
  <si>
    <t>High</t>
  </si>
  <si>
    <t>Medium</t>
  </si>
  <si>
    <t>Low</t>
  </si>
  <si>
    <t>Estimated Traffic by Player Type</t>
  </si>
  <si>
    <t>Total Estimated Traffic</t>
  </si>
  <si>
    <t>Top Competitor Domains</t>
  </si>
  <si>
    <t>Competitor Domain</t>
  </si>
  <si>
    <t>Ranking Rows</t>
  </si>
  <si>
    <t>Best Position</t>
  </si>
  <si>
    <t>omio.com</t>
  </si>
  <si>
    <t>nationalexpress.com</t>
  </si>
  <si>
    <t>megabus.com</t>
  </si>
  <si>
    <t>flixbus.fr</t>
  </si>
  <si>
    <t>alsa.com</t>
  </si>
  <si>
    <t>blablacar.com</t>
  </si>
  <si>
    <t>flixbus.es</t>
  </si>
  <si>
    <t>omio.co</t>
  </si>
  <si>
    <t>busbud.com</t>
  </si>
  <si>
    <t>flixbus.com</t>
  </si>
  <si>
    <t>rome2rio.com</t>
  </si>
  <si>
    <t>checkmybus.co.uk</t>
  </si>
  <si>
    <t>keyword</t>
  </si>
  <si>
    <t>market</t>
  </si>
  <si>
    <t>avg_monthly_searches</t>
  </si>
  <si>
    <t>competition</t>
  </si>
  <si>
    <t>cpc_eur</t>
  </si>
  <si>
    <t>intent</t>
  </si>
  <si>
    <t>keyword_norm</t>
  </si>
  <si>
    <t>keyword_market_key</t>
  </si>
  <si>
    <t>brand_flag</t>
  </si>
  <si>
    <t>query_segment</t>
  </si>
  <si>
    <t>has_ranking_sample</t>
  </si>
  <si>
    <t>dup_keyword_market_flag</t>
  </si>
  <si>
    <t>qa_review_flag</t>
  </si>
  <si>
    <t>autobús madrid barcelona</t>
  </si>
  <si>
    <t>autobus madrid barcelona</t>
  </si>
  <si>
    <t>ES|autobus madrid barcelona</t>
  </si>
  <si>
    <t>bus madrid barcelona</t>
  </si>
  <si>
    <t>ES|bus madrid barcelona</t>
  </si>
  <si>
    <t>autobús barcelona madrid</t>
  </si>
  <si>
    <t>autobus barcelona madrid</t>
  </si>
  <si>
    <t>ES|autobus barcelona madrid</t>
  </si>
  <si>
    <t>billetes autobús</t>
  </si>
  <si>
    <t>billetes autobus</t>
  </si>
  <si>
    <t>ES|billetes autobus</t>
  </si>
  <si>
    <t>billetes de autobús baratos</t>
  </si>
  <si>
    <t>billetes de autobus baratos</t>
  </si>
  <si>
    <t>ES|billetes de autobus baratos</t>
  </si>
  <si>
    <t>alsa</t>
  </si>
  <si>
    <t>ES|alsa</t>
  </si>
  <si>
    <t>alsa bus</t>
  </si>
  <si>
    <t>ES|alsa bus</t>
  </si>
  <si>
    <t>flixbus españa</t>
  </si>
  <si>
    <t>ES|flixbus españa</t>
  </si>
  <si>
    <t>flixbus</t>
  </si>
  <si>
    <t>ES|flixbus</t>
  </si>
  <si>
    <t>autobús barcelona valencia</t>
  </si>
  <si>
    <t>autobus barcelona valencia</t>
  </si>
  <si>
    <t>ES|autobus barcelona valencia</t>
  </si>
  <si>
    <t>bus barcelona valencia</t>
  </si>
  <si>
    <t>ES|bus barcelona valencia</t>
  </si>
  <si>
    <t>bus madrid valencia</t>
  </si>
  <si>
    <t>ES|bus madrid valencia</t>
  </si>
  <si>
    <t>autobús madrid valencia</t>
  </si>
  <si>
    <t>autobus madrid valencia</t>
  </si>
  <si>
    <t>ES|autobus madrid valencia</t>
  </si>
  <si>
    <t>bus madrid sevilla</t>
  </si>
  <si>
    <t>ES|bus madrid sevilla</t>
  </si>
  <si>
    <t>autobús madrid sevilla</t>
  </si>
  <si>
    <t>autobus madrid sevilla</t>
  </si>
  <si>
    <t>ES|autobus madrid sevilla</t>
  </si>
  <si>
    <t>bus sevilla málaga</t>
  </si>
  <si>
    <t>bus sevilla malaga</t>
  </si>
  <si>
    <t>ES|bus sevilla malaga</t>
  </si>
  <si>
    <t>autobús sevilla málaga</t>
  </si>
  <si>
    <t>autobus sevilla malaga</t>
  </si>
  <si>
    <t>ES|autobus sevilla malaga</t>
  </si>
  <si>
    <t>bus barcelona girona</t>
  </si>
  <si>
    <t>ES|bus barcelona girona</t>
  </si>
  <si>
    <t>autobús barcelona girona</t>
  </si>
  <si>
    <t>autobus barcelona girona</t>
  </si>
  <si>
    <t>ES|autobus barcelona girona</t>
  </si>
  <si>
    <t>bus madrid toledo</t>
  </si>
  <si>
    <t>ES|bus madrid toledo</t>
  </si>
  <si>
    <t>autobús madrid toledo</t>
  </si>
  <si>
    <t>autobus madrid toledo</t>
  </si>
  <si>
    <t>ES|autobus madrid toledo</t>
  </si>
  <si>
    <t>bus granada málaga</t>
  </si>
  <si>
    <t>bus granada malaga</t>
  </si>
  <si>
    <t>ES|bus granada malaga</t>
  </si>
  <si>
    <t>autobús granada málaga</t>
  </si>
  <si>
    <t>autobus granada malaga</t>
  </si>
  <si>
    <t>ES|autobus granada malaga</t>
  </si>
  <si>
    <t>bus valencia alicante</t>
  </si>
  <si>
    <t>ES|bus valencia alicante</t>
  </si>
  <si>
    <t>autobús valencia alicante</t>
  </si>
  <si>
    <t>autobus valencia alicante</t>
  </si>
  <si>
    <t>ES|autobus valencia alicante</t>
  </si>
  <si>
    <t>bus bilbao san sebastián</t>
  </si>
  <si>
    <t>bus bilbao san sebastian</t>
  </si>
  <si>
    <t>ES|bus bilbao san sebastian</t>
  </si>
  <si>
    <t>autobús bilbao san sebastián</t>
  </si>
  <si>
    <t>autobus bilbao san sebastian</t>
  </si>
  <si>
    <t>ES|autobus bilbao san sebastian</t>
  </si>
  <si>
    <t>bus madrid barcelona precio</t>
  </si>
  <si>
    <t>ES|bus madrid barcelona precio</t>
  </si>
  <si>
    <t>precio autobús madrid barcelona</t>
  </si>
  <si>
    <t>precio autobus madrid barcelona</t>
  </si>
  <si>
    <t>ES|precio autobus madrid barcelona</t>
  </si>
  <si>
    <t>horario autobús madrid barcelona</t>
  </si>
  <si>
    <t>horario autobus madrid barcelona</t>
  </si>
  <si>
    <t>ES|horario autobus madrid barcelona</t>
  </si>
  <si>
    <t>horario bus madrid barcelona</t>
  </si>
  <si>
    <t>ES|horario bus madrid barcelona</t>
  </si>
  <si>
    <t>cuánto tarda el autobús de madrid a barcelona</t>
  </si>
  <si>
    <t>cuanto tarda el autobus de madrid a barcelona</t>
  </si>
  <si>
    <t>ES|cuanto tarda el autobus de madrid a barcelona</t>
  </si>
  <si>
    <t>cómo ir de madrid a barcelona en autobús</t>
  </si>
  <si>
    <t>como ir de madrid a barcelona en autobus</t>
  </si>
  <si>
    <t>ES|como ir de madrid a barcelona en autobus</t>
  </si>
  <si>
    <t>bus nocturno madrid barcelona</t>
  </si>
  <si>
    <t>ES|bus nocturno madrid barcelona</t>
  </si>
  <si>
    <t>autobús nocturno madrid barcelona</t>
  </si>
  <si>
    <t>autobus nocturno madrid barcelona</t>
  </si>
  <si>
    <t>ES|autobus nocturno madrid barcelona</t>
  </si>
  <si>
    <t>comprar billetes de autobús online</t>
  </si>
  <si>
    <t>comprar billetes de autobus online</t>
  </si>
  <si>
    <t>ES|comprar billetes de autobus online</t>
  </si>
  <si>
    <t>buses baratos españa</t>
  </si>
  <si>
    <t>ES|buses baratos españa</t>
  </si>
  <si>
    <t>autobús barato</t>
  </si>
  <si>
    <t>autobus barato</t>
  </si>
  <si>
    <t>ES|autobus barato</t>
  </si>
  <si>
    <t>comparar autobuses</t>
  </si>
  <si>
    <t>ES|comparar autobuses</t>
  </si>
  <si>
    <t>blablacar bus</t>
  </si>
  <si>
    <t>ES|blablacar bus</t>
  </si>
  <si>
    <t>bus barcelona zaragoza</t>
  </si>
  <si>
    <t>ES|bus barcelona zaragoza</t>
  </si>
  <si>
    <t>autobús barcelona zaragoza</t>
  </si>
  <si>
    <t>autobus barcelona zaragoza</t>
  </si>
  <si>
    <t>ES|autobus barcelona zaragoza</t>
  </si>
  <si>
    <t>bus zaragoza barcelona</t>
  </si>
  <si>
    <t>ES|bus zaragoza barcelona</t>
  </si>
  <si>
    <t>bus málaga granada</t>
  </si>
  <si>
    <t>bus malaga granada</t>
  </si>
  <si>
    <t>ES|bus malaga granada</t>
  </si>
  <si>
    <t>bus santiago compostela madrid</t>
  </si>
  <si>
    <t>ES|bus santiago compostela madrid</t>
  </si>
  <si>
    <t>autobús santiago compostela madrid</t>
  </si>
  <si>
    <t>autobus santiago compostela madrid</t>
  </si>
  <si>
    <t>ES|autobus santiago compostela madrid</t>
  </si>
  <si>
    <t>bus madrid san sebastián</t>
  </si>
  <si>
    <t>bus madrid san sebastian</t>
  </si>
  <si>
    <t>ES|bus madrid san sebastian</t>
  </si>
  <si>
    <t>autobús madrid san sebastián</t>
  </si>
  <si>
    <t>autobus madrid san sebastian</t>
  </si>
  <si>
    <t>ES|autobus madrid san sebastian</t>
  </si>
  <si>
    <t>horario autobús barcelona valencia</t>
  </si>
  <si>
    <t>horario autobus barcelona valencia</t>
  </si>
  <si>
    <t>ES|horario autobus barcelona valencia</t>
  </si>
  <si>
    <t>horario bus barcelona valencia</t>
  </si>
  <si>
    <t>ES|horario bus barcelona valencia</t>
  </si>
  <si>
    <t>bus barcelona madrid</t>
  </si>
  <si>
    <t>ES|bus barcelona madrid</t>
  </si>
  <si>
    <t>autocar madrid barcelona</t>
  </si>
  <si>
    <t>ES|autocar madrid barcelona</t>
  </si>
  <si>
    <t>autocar barcelona madrid</t>
  </si>
  <si>
    <t>ES|autocar barcelona madrid</t>
  </si>
  <si>
    <t>billetes autocar madrid barcelona</t>
  </si>
  <si>
    <t>ES|billetes autocar madrid barcelona</t>
  </si>
  <si>
    <t>bus valencia barcelona</t>
  </si>
  <si>
    <t>ES|bus valencia barcelona</t>
  </si>
  <si>
    <t>autobús valencia barcelona</t>
  </si>
  <si>
    <t>autobus valencia barcelona</t>
  </si>
  <si>
    <t>ES|autobus valencia barcelona</t>
  </si>
  <si>
    <t>bus madrid córdoba</t>
  </si>
  <si>
    <t>bus madrid cordoba</t>
  </si>
  <si>
    <t>ES|bus madrid cordoba</t>
  </si>
  <si>
    <t>autobús madrid córdoba</t>
  </si>
  <si>
    <t>autobus madrid cordoba</t>
  </si>
  <si>
    <t>ES|autobus madrid cordoba</t>
  </si>
  <si>
    <t>horarios alsa</t>
  </si>
  <si>
    <t>ES|horarios alsa</t>
  </si>
  <si>
    <t>alsa billetes</t>
  </si>
  <si>
    <t>ES|alsa billetes</t>
  </si>
  <si>
    <t>bus alicante madrid</t>
  </si>
  <si>
    <t>ES|bus alicante madrid</t>
  </si>
  <si>
    <t>bus madrid alicante</t>
  </si>
  <si>
    <t>ES|bus madrid alicante</t>
  </si>
  <si>
    <t>autobús aeropuerto madrid</t>
  </si>
  <si>
    <t>autobus aeropuerto madrid</t>
  </si>
  <si>
    <t>ES|autobus aeropuerto madrid</t>
  </si>
  <si>
    <t>bus aeropuerto barcelona</t>
  </si>
  <si>
    <t>ES|bus aeropuerto barcelona</t>
  </si>
  <si>
    <t>bus barcelona paris</t>
  </si>
  <si>
    <t>ES|bus barcelona paris</t>
  </si>
  <si>
    <t>autobús barcelona paris</t>
  </si>
  <si>
    <t>autobus barcelona paris</t>
  </si>
  <si>
    <t>ES|autobus barcelona paris</t>
  </si>
  <si>
    <t>bus madrid lisboa</t>
  </si>
  <si>
    <t>ES|bus madrid lisboa</t>
  </si>
  <si>
    <t>qué autobús va de madrid a barcelona</t>
  </si>
  <si>
    <t>que autobus va de madrid a barcelona</t>
  </si>
  <si>
    <t>ES|que autobus va de madrid a barcelona</t>
  </si>
  <si>
    <t>bus madrid cáceres</t>
  </si>
  <si>
    <t>bus madrid caceres</t>
  </si>
  <si>
    <t>ES|bus madrid caceres</t>
  </si>
  <si>
    <t>bus paris lyon</t>
  </si>
  <si>
    <t>FR|bus paris lyon</t>
  </si>
  <si>
    <t>car paris lyon</t>
  </si>
  <si>
    <t>FR|car paris lyon</t>
  </si>
  <si>
    <t>autocar paris lyon</t>
  </si>
  <si>
    <t>FR|autocar paris lyon</t>
  </si>
  <si>
    <t>bus paris marseille</t>
  </si>
  <si>
    <t>FR|bus paris marseille</t>
  </si>
  <si>
    <t>car paris marseille</t>
  </si>
  <si>
    <t>FR|car paris marseille</t>
  </si>
  <si>
    <t>autocar paris marseille</t>
  </si>
  <si>
    <t>FR|autocar paris marseille</t>
  </si>
  <si>
    <t>bus pas cher</t>
  </si>
  <si>
    <t>FR|bus pas cher</t>
  </si>
  <si>
    <t>car pas cher</t>
  </si>
  <si>
    <t>FR|car pas cher</t>
  </si>
  <si>
    <t>billet de bus</t>
  </si>
  <si>
    <t>FR|billet de bus</t>
  </si>
  <si>
    <t>flixbus france</t>
  </si>
  <si>
    <t>FR|flixbus france</t>
  </si>
  <si>
    <t>blablabus</t>
  </si>
  <si>
    <t>FR|blablabus</t>
  </si>
  <si>
    <t>blablacar bus france</t>
  </si>
  <si>
    <t>FR|blablacar bus france</t>
  </si>
  <si>
    <t>bus paris bordeaux</t>
  </si>
  <si>
    <t>FR|bus paris bordeaux</t>
  </si>
  <si>
    <t>car paris bordeaux</t>
  </si>
  <si>
    <t>FR|car paris bordeaux</t>
  </si>
  <si>
    <t>autocar paris bordeaux</t>
  </si>
  <si>
    <t>FR|autocar paris bordeaux</t>
  </si>
  <si>
    <t>bus paris lille</t>
  </si>
  <si>
    <t>FR|bus paris lille</t>
  </si>
  <si>
    <t>car paris lille</t>
  </si>
  <si>
    <t>FR|car paris lille</t>
  </si>
  <si>
    <t>bus paris nantes</t>
  </si>
  <si>
    <t>FR|bus paris nantes</t>
  </si>
  <si>
    <t>car paris nantes</t>
  </si>
  <si>
    <t>FR|car paris nantes</t>
  </si>
  <si>
    <t>bus paris strasbourg</t>
  </si>
  <si>
    <t>FR|bus paris strasbourg</t>
  </si>
  <si>
    <t>car paris strasbourg</t>
  </si>
  <si>
    <t>FR|car paris strasbourg</t>
  </si>
  <si>
    <t>bus lyon marseille</t>
  </si>
  <si>
    <t>FR|bus lyon marseille</t>
  </si>
  <si>
    <t>car lyon marseille</t>
  </si>
  <si>
    <t>FR|car lyon marseille</t>
  </si>
  <si>
    <t>bus paris toulouse</t>
  </si>
  <si>
    <t>FR|bus paris toulouse</t>
  </si>
  <si>
    <t>car paris toulouse</t>
  </si>
  <si>
    <t>FR|car paris toulouse</t>
  </si>
  <si>
    <t>bus paris rennes</t>
  </si>
  <si>
    <t>FR|bus paris rennes</t>
  </si>
  <si>
    <t>car paris rennes</t>
  </si>
  <si>
    <t>FR|car paris rennes</t>
  </si>
  <si>
    <t>bus paris montpellier</t>
  </si>
  <si>
    <t>FR|bus paris montpellier</t>
  </si>
  <si>
    <t>car paris montpellier</t>
  </si>
  <si>
    <t>FR|car paris montpellier</t>
  </si>
  <si>
    <t>bus nice marseille</t>
  </si>
  <si>
    <t>FR|bus nice marseille</t>
  </si>
  <si>
    <t>car nice marseille</t>
  </si>
  <si>
    <t>FR|car nice marseille</t>
  </si>
  <si>
    <t>bus paris london</t>
  </si>
  <si>
    <t>FR|bus paris london</t>
  </si>
  <si>
    <t>car paris amsterdam</t>
  </si>
  <si>
    <t>FR|car paris amsterdam</t>
  </si>
  <si>
    <t>bus paris bruxelles</t>
  </si>
  <si>
    <t>FR|bus paris bruxelles</t>
  </si>
  <si>
    <t>car paris bruxelles</t>
  </si>
  <si>
    <t>FR|car paris bruxelles</t>
  </si>
  <si>
    <t>bus paris barcelone</t>
  </si>
  <si>
    <t>FR|bus paris barcelone</t>
  </si>
  <si>
    <t>car paris barcelone</t>
  </si>
  <si>
    <t>FR|car paris barcelone</t>
  </si>
  <si>
    <t>bus moins cher</t>
  </si>
  <si>
    <t>FR|bus moins cher</t>
  </si>
  <si>
    <t>comparateur bus</t>
  </si>
  <si>
    <t>FR|comparateur bus</t>
  </si>
  <si>
    <t>comparer bus</t>
  </si>
  <si>
    <t>FR|comparer bus</t>
  </si>
  <si>
    <t>horaires bus paris lyon</t>
  </si>
  <si>
    <t>FR|horaires bus paris lyon</t>
  </si>
  <si>
    <t>horaire car paris lyon</t>
  </si>
  <si>
    <t>FR|horaire car paris lyon</t>
  </si>
  <si>
    <t>durée trajet paris lyon en bus</t>
  </si>
  <si>
    <t>duree trajet paris lyon en bus</t>
  </si>
  <si>
    <t>FR|duree trajet paris lyon en bus</t>
  </si>
  <si>
    <t>comment aller de paris à lyon en bus</t>
  </si>
  <si>
    <t>comment aller de paris a lyon en bus</t>
  </si>
  <si>
    <t>FR|comment aller de paris a lyon en bus</t>
  </si>
  <si>
    <t>prix bus paris lyon</t>
  </si>
  <si>
    <t>FR|prix bus paris lyon</t>
  </si>
  <si>
    <t>prix car paris marseille</t>
  </si>
  <si>
    <t>FR|prix car paris marseille</t>
  </si>
  <si>
    <t>bus de nuit paris marseille</t>
  </si>
  <si>
    <t>FR|bus de nuit paris marseille</t>
  </si>
  <si>
    <t>ouibus</t>
  </si>
  <si>
    <t>FR|ouibus</t>
  </si>
  <si>
    <t>eurolines</t>
  </si>
  <si>
    <t>FR|eurolines</t>
  </si>
  <si>
    <t>bus paris genève</t>
  </si>
  <si>
    <t>bus paris geneve</t>
  </si>
  <si>
    <t>FR|bus paris geneve</t>
  </si>
  <si>
    <t>car paris genève</t>
  </si>
  <si>
    <t>car paris geneve</t>
  </si>
  <si>
    <t>FR|car paris geneve</t>
  </si>
  <si>
    <t>bus paris madrid</t>
  </si>
  <si>
    <t>FR|bus paris madrid</t>
  </si>
  <si>
    <t>car paris madrid</t>
  </si>
  <si>
    <t>FR|car paris madrid</t>
  </si>
  <si>
    <t>bus lyon bordeaux</t>
  </si>
  <si>
    <t>FR|bus lyon bordeaux</t>
  </si>
  <si>
    <t>bus toulouse barcelone</t>
  </si>
  <si>
    <t>FR|bus toulouse barcelone</t>
  </si>
  <si>
    <t>car toulouse barcelone</t>
  </si>
  <si>
    <t>FR|car toulouse barcelone</t>
  </si>
  <si>
    <t>réserver bus en ligne</t>
  </si>
  <si>
    <t>reserver bus en ligne</t>
  </si>
  <si>
    <t>FR|reserver bus en ligne</t>
  </si>
  <si>
    <t>acheter billet bus pas cher</t>
  </si>
  <si>
    <t>FR|acheter billet bus pas cher</t>
  </si>
  <si>
    <t>bus aéroport paris</t>
  </si>
  <si>
    <t>bus aeroport paris</t>
  </si>
  <si>
    <t>FR|bus aeroport paris</t>
  </si>
  <si>
    <t>flixbus paris lyon</t>
  </si>
  <si>
    <t>FR|flixbus paris lyon</t>
  </si>
  <si>
    <t>flixbus paris marseille</t>
  </si>
  <si>
    <t>FR|flixbus paris marseille</t>
  </si>
  <si>
    <t>prix flixbus</t>
  </si>
  <si>
    <t>FR|prix flixbus</t>
  </si>
  <si>
    <t>bus paris grenoble</t>
  </si>
  <si>
    <t>FR|bus paris grenoble</t>
  </si>
  <si>
    <t>car paris clermont-ferrand</t>
  </si>
  <si>
    <t>FR|car paris clermont-ferrand</t>
  </si>
  <si>
    <t>horaires flixbus france</t>
  </si>
  <si>
    <t>FR|horaires flixbus france</t>
  </si>
  <si>
    <t>bus paris nice</t>
  </si>
  <si>
    <t>FR|bus paris nice</t>
  </si>
  <si>
    <t>car paris nice</t>
  </si>
  <si>
    <t>FR|car paris nice</t>
  </si>
  <si>
    <t>bus lyon paris</t>
  </si>
  <si>
    <t>FR|bus lyon paris</t>
  </si>
  <si>
    <t>bus marseille paris</t>
  </si>
  <si>
    <t>FR|bus marseille paris</t>
  </si>
  <si>
    <t>bus lyon genève</t>
  </si>
  <si>
    <t>bus lyon geneve</t>
  </si>
  <si>
    <t>FR|bus lyon geneve</t>
  </si>
  <si>
    <t>National Express</t>
  </si>
  <si>
    <t>national express</t>
  </si>
  <si>
    <t>UK|national express</t>
  </si>
  <si>
    <t>megabus</t>
  </si>
  <si>
    <t>UK|megabus</t>
  </si>
  <si>
    <t>National Express tickets</t>
  </si>
  <si>
    <t>national express tickets</t>
  </si>
  <si>
    <t>UK|national express tickets</t>
  </si>
  <si>
    <t>FlixBus UK</t>
  </si>
  <si>
    <t>flixbus uk</t>
  </si>
  <si>
    <t>UK|flixbus uk</t>
  </si>
  <si>
    <t>cheap bus tickets</t>
  </si>
  <si>
    <t>UK|cheap bus tickets</t>
  </si>
  <si>
    <t>coach tickets</t>
  </si>
  <si>
    <t>UK|coach tickets</t>
  </si>
  <si>
    <t>cheap coach tickets</t>
  </si>
  <si>
    <t>UK|cheap coach tickets</t>
  </si>
  <si>
    <t>bus London Manchester</t>
  </si>
  <si>
    <t>bus london manchester</t>
  </si>
  <si>
    <t>UK|bus london manchester</t>
  </si>
  <si>
    <t>coach London Manchester</t>
  </si>
  <si>
    <t>coach london manchester</t>
  </si>
  <si>
    <t>UK|coach london manchester</t>
  </si>
  <si>
    <t>bus London Edinburgh</t>
  </si>
  <si>
    <t>bus london edinburgh</t>
  </si>
  <si>
    <t>UK|bus london edinburgh</t>
  </si>
  <si>
    <t>coach London Edinburgh</t>
  </si>
  <si>
    <t>coach london edinburgh</t>
  </si>
  <si>
    <t>UK|coach london edinburgh</t>
  </si>
  <si>
    <t>bus London Birmingham</t>
  </si>
  <si>
    <t>bus london birmingham</t>
  </si>
  <si>
    <t>UK|bus london birmingham</t>
  </si>
  <si>
    <t>coach London Birmingham</t>
  </si>
  <si>
    <t>coach london birmingham</t>
  </si>
  <si>
    <t>UK|coach london birmingham</t>
  </si>
  <si>
    <t>bus London Bristol</t>
  </si>
  <si>
    <t>bus london bristol</t>
  </si>
  <si>
    <t>UK|bus london bristol</t>
  </si>
  <si>
    <t>coach London Bristol</t>
  </si>
  <si>
    <t>coach london bristol</t>
  </si>
  <si>
    <t>UK|coach london bristol</t>
  </si>
  <si>
    <t>bus London Leeds</t>
  </si>
  <si>
    <t>bus london leeds</t>
  </si>
  <si>
    <t>UK|bus london leeds</t>
  </si>
  <si>
    <t>coach London Leeds</t>
  </si>
  <si>
    <t>coach london leeds</t>
  </si>
  <si>
    <t>UK|coach london leeds</t>
  </si>
  <si>
    <t>bus London Glasgow</t>
  </si>
  <si>
    <t>bus london glasgow</t>
  </si>
  <si>
    <t>UK|bus london glasgow</t>
  </si>
  <si>
    <t>coach London Glasgow</t>
  </si>
  <si>
    <t>coach london glasgow</t>
  </si>
  <si>
    <t>UK|coach london glasgow</t>
  </si>
  <si>
    <t>bus London Liverpool</t>
  </si>
  <si>
    <t>bus london liverpool</t>
  </si>
  <si>
    <t>UK|bus london liverpool</t>
  </si>
  <si>
    <t>coach London Liverpool</t>
  </si>
  <si>
    <t>coach london liverpool</t>
  </si>
  <si>
    <t>UK|coach london liverpool</t>
  </si>
  <si>
    <t>bus London Oxford</t>
  </si>
  <si>
    <t>bus london oxford</t>
  </si>
  <si>
    <t>UK|bus london oxford</t>
  </si>
  <si>
    <t>coach London Oxford</t>
  </si>
  <si>
    <t>coach london oxford</t>
  </si>
  <si>
    <t>UK|coach london oxford</t>
  </si>
  <si>
    <t>bus London Cambridge</t>
  </si>
  <si>
    <t>bus london cambridge</t>
  </si>
  <si>
    <t>UK|bus london cambridge</t>
  </si>
  <si>
    <t>coach London Cambridge</t>
  </si>
  <si>
    <t>coach london cambridge</t>
  </si>
  <si>
    <t>UK|coach london cambridge</t>
  </si>
  <si>
    <t>bus London Cardiff</t>
  </si>
  <si>
    <t>bus london cardiff</t>
  </si>
  <si>
    <t>UK|bus london cardiff</t>
  </si>
  <si>
    <t>coach London Cardiff</t>
  </si>
  <si>
    <t>coach london cardiff</t>
  </si>
  <si>
    <t>UK|coach london cardiff</t>
  </si>
  <si>
    <t>bus tickets Paris London</t>
  </si>
  <si>
    <t>bus tickets paris london</t>
  </si>
  <si>
    <t>UK|bus tickets paris london</t>
  </si>
  <si>
    <t>bus tickets London Paris</t>
  </si>
  <si>
    <t>bus tickets london paris</t>
  </si>
  <si>
    <t>UK|bus tickets london paris</t>
  </si>
  <si>
    <t>coach London Paris</t>
  </si>
  <si>
    <t>coach london paris</t>
  </si>
  <si>
    <t>UK|coach london paris</t>
  </si>
  <si>
    <t>bus Manchester Edinburgh</t>
  </si>
  <si>
    <t>bus manchester edinburgh</t>
  </si>
  <si>
    <t>UK|bus manchester edinburgh</t>
  </si>
  <si>
    <t>bus Manchester London</t>
  </si>
  <si>
    <t>bus manchester london</t>
  </si>
  <si>
    <t>UK|bus manchester london</t>
  </si>
  <si>
    <t>coach Manchester London</t>
  </si>
  <si>
    <t>coach manchester london</t>
  </si>
  <si>
    <t>UK|coach manchester london</t>
  </si>
  <si>
    <t>bus Birmingham Manchester</t>
  </si>
  <si>
    <t>bus birmingham manchester</t>
  </si>
  <si>
    <t>UK|bus birmingham manchester</t>
  </si>
  <si>
    <t>bus Edinburgh Glasgow</t>
  </si>
  <si>
    <t>bus edinburgh glasgow</t>
  </si>
  <si>
    <t>UK|bus edinburgh glasgow</t>
  </si>
  <si>
    <t>coach Edinburgh Glasgow</t>
  </si>
  <si>
    <t>coach edinburgh glasgow</t>
  </si>
  <si>
    <t>UK|coach edinburgh glasgow</t>
  </si>
  <si>
    <t>bus tickets online UK</t>
  </si>
  <si>
    <t>bus tickets online uk</t>
  </si>
  <si>
    <t>UK|bus tickets online uk</t>
  </si>
  <si>
    <t>compare bus tickets</t>
  </si>
  <si>
    <t>UK|compare bus tickets</t>
  </si>
  <si>
    <t>cheap National Express tickets</t>
  </si>
  <si>
    <t>cheap national express tickets</t>
  </si>
  <si>
    <t>UK|cheap national express tickets</t>
  </si>
  <si>
    <t>megabus tickets</t>
  </si>
  <si>
    <t>UK|megabus tickets</t>
  </si>
  <si>
    <t>National Express London Manchester</t>
  </si>
  <si>
    <t>national express london manchester</t>
  </si>
  <si>
    <t>UK|national express london manchester</t>
  </si>
  <si>
    <t>National Express London Edinburgh</t>
  </si>
  <si>
    <t>national express london edinburgh</t>
  </si>
  <si>
    <t>UK|national express london edinburgh</t>
  </si>
  <si>
    <t>how long is the bus from London to Manchester</t>
  </si>
  <si>
    <t>how long is the bus from london to manchester</t>
  </si>
  <si>
    <t>UK|how long is the bus from london to manchester</t>
  </si>
  <si>
    <t>overnight bus London Edinburgh</t>
  </si>
  <si>
    <t>overnight bus london edinburgh</t>
  </si>
  <si>
    <t>UK|overnight bus london edinburgh</t>
  </si>
  <si>
    <t>overnight coach London Glasgow</t>
  </si>
  <si>
    <t>overnight coach london glasgow</t>
  </si>
  <si>
    <t>UK|overnight coach london glasgow</t>
  </si>
  <si>
    <t>bus London Nottingham</t>
  </si>
  <si>
    <t>bus london nottingham</t>
  </si>
  <si>
    <t>UK|bus london nottingham</t>
  </si>
  <si>
    <t>coach London Nottingham</t>
  </si>
  <si>
    <t>coach london nottingham</t>
  </si>
  <si>
    <t>UK|coach london nottingham</t>
  </si>
  <si>
    <t>bus London Sheffield</t>
  </si>
  <si>
    <t>bus london sheffield</t>
  </si>
  <si>
    <t>UK|bus london sheffield</t>
  </si>
  <si>
    <t>bus Heathrow London city</t>
  </si>
  <si>
    <t>bus heathrow london city</t>
  </si>
  <si>
    <t>UK|bus heathrow london city</t>
  </si>
  <si>
    <t>bus Newcastle London</t>
  </si>
  <si>
    <t>bus newcastle london</t>
  </si>
  <si>
    <t>UK|bus newcastle london</t>
  </si>
  <si>
    <t>bus London Newcastle</t>
  </si>
  <si>
    <t>bus london newcastle</t>
  </si>
  <si>
    <t>UK|bus london newcastle</t>
  </si>
  <si>
    <t>cheapest way London Manchester</t>
  </si>
  <si>
    <t>cheapest way london manchester</t>
  </si>
  <si>
    <t>UK|cheapest way london manchester</t>
  </si>
  <si>
    <t>busbud</t>
  </si>
  <si>
    <t>UK|busbud</t>
  </si>
  <si>
    <t>omio bus tickets</t>
  </si>
  <si>
    <t>UK|omio bus tickets</t>
  </si>
  <si>
    <t>rome2rio</t>
  </si>
  <si>
    <t>UK|rome2rio</t>
  </si>
  <si>
    <t>bus London York</t>
  </si>
  <si>
    <t>bus london york</t>
  </si>
  <si>
    <t>UK|bus london york</t>
  </si>
  <si>
    <t>coach Plymouth London</t>
  </si>
  <si>
    <t>coach plymouth london</t>
  </si>
  <si>
    <t>UK|coach plymouth london</t>
  </si>
  <si>
    <t>bus Plymouth London</t>
  </si>
  <si>
    <t>bus plymouth london</t>
  </si>
  <si>
    <t>UK|bus plymouth london</t>
  </si>
  <si>
    <t>bus London to Paris price</t>
  </si>
  <si>
    <t>bus london to paris price</t>
  </si>
  <si>
    <t>UK|bus london to paris price</t>
  </si>
  <si>
    <t>coach from London to Paris</t>
  </si>
  <si>
    <t>coach from london to paris</t>
  </si>
  <si>
    <t>UK|coach from london to paris</t>
  </si>
  <si>
    <t>FlixBus London Manchester</t>
  </si>
  <si>
    <t>flixbus london manchester</t>
  </si>
  <si>
    <t>UK|flixbus london manchester</t>
  </si>
  <si>
    <t>megabus London Edinburgh</t>
  </si>
  <si>
    <t>megabus london edinburgh</t>
  </si>
  <si>
    <t>UK|megabus london edinburgh</t>
  </si>
  <si>
    <t>megabus London Manchester</t>
  </si>
  <si>
    <t>megabus london manchester</t>
  </si>
  <si>
    <t>UK|megabus london manchester</t>
  </si>
  <si>
    <t>National Express coach timetable</t>
  </si>
  <si>
    <t>national express coach timetable</t>
  </si>
  <si>
    <t>UK|national express coach timetable</t>
  </si>
  <si>
    <t>how long does the coach take London to Edinburgh</t>
  </si>
  <si>
    <t>how long does the coach take london to edinburgh</t>
  </si>
  <si>
    <t>UK|how long does the coach take london to edinburgh</t>
  </si>
  <si>
    <t>bus York London</t>
  </si>
  <si>
    <t>bus york london</t>
  </si>
  <si>
    <t>UK|bus york london</t>
  </si>
  <si>
    <t>coach from London to Birmingham</t>
  </si>
  <si>
    <t>coach from london to birmingham</t>
  </si>
  <si>
    <t>UK|coach from london to birmingham</t>
  </si>
  <si>
    <t>airport bus London</t>
  </si>
  <si>
    <t>airport bus london</t>
  </si>
  <si>
    <t>UK|airport bus london</t>
  </si>
  <si>
    <t>Heathrow to city bus</t>
  </si>
  <si>
    <t>heathrow to city bus</t>
  </si>
  <si>
    <t>UK|heathrow to city bus</t>
  </si>
  <si>
    <t>bus Leeds Manchester</t>
  </si>
  <si>
    <t>bus leeds manchester</t>
  </si>
  <si>
    <t>UK|bus leeds manchester</t>
  </si>
  <si>
    <t>coach Leeds Manchester</t>
  </si>
  <si>
    <t>coach leeds manchester</t>
  </si>
  <si>
    <t>UK|coach leeds manchester</t>
  </si>
  <si>
    <t>bus Southampton London</t>
  </si>
  <si>
    <t>bus southampton london</t>
  </si>
  <si>
    <t>UK|bus southampton london</t>
  </si>
  <si>
    <t>bus London Southampton</t>
  </si>
  <si>
    <t>bus london southampton</t>
  </si>
  <si>
    <t>UK|bus london southampton</t>
  </si>
  <si>
    <t>competitor_domain</t>
  </si>
  <si>
    <t>estimated_position</t>
  </si>
  <si>
    <t>estimated_monthly_traffic</t>
  </si>
  <si>
    <t>match_status</t>
  </si>
  <si>
    <t>player_type</t>
  </si>
  <si>
    <t>top3_flag</t>
  </si>
  <si>
    <t>top5_flag</t>
  </si>
  <si>
    <t>url</t>
  </si>
  <si>
    <t>matched</t>
  </si>
  <si>
    <t>https://www.omio.com/coaches/madrid/barcelona</t>
  </si>
  <si>
    <t>https://www.flixbus.es/autobus-barcelona-madrid</t>
  </si>
  <si>
    <t>https://www.alsa.com/es/billetes-bus/madrid-barcelona</t>
  </si>
  <si>
    <t>https://www.blablacar.es/autocar/madrid-barcelona</t>
  </si>
  <si>
    <t>https://www.busbud.com/en/bus-madrid-barcelona</t>
  </si>
  <si>
    <t>ambiguous</t>
  </si>
  <si>
    <t>https://www.omio.com/coaches/barcelona/madrid</t>
  </si>
  <si>
    <t>https://www.alsa.com/es/billetes-bus/barcelona-madrid</t>
  </si>
  <si>
    <t>https://www.blablacar.es/autocar/barcelona-madrid</t>
  </si>
  <si>
    <t>https://www.omio.com/coaches/barcelona/valencia</t>
  </si>
  <si>
    <t>https://www.alsa.com/es/billetes-bus/barcelona-valencia</t>
  </si>
  <si>
    <t>https://www.flixbus.es/autobus-barcelona-valencia</t>
  </si>
  <si>
    <t>https://www.omio.com/coaches/madrid/sevilla</t>
  </si>
  <si>
    <t>https://www.alsa.com/es/billetes-bus/madrid-sevilla</t>
  </si>
  <si>
    <t>https://www.flixbus.es/autobus-madrid-sevilla</t>
  </si>
  <si>
    <t>https://www.omio.com/coaches/madrid/valencia</t>
  </si>
  <si>
    <t>https://www.alsa.com/es/billetes-bus/madrid-valencia</t>
  </si>
  <si>
    <t>https://www.flixbus.es/autobus-madrid-valencia</t>
  </si>
  <si>
    <t>https://www.omio.com/coaches</t>
  </si>
  <si>
    <t>https://www.omio.com/coaches/spain</t>
  </si>
  <si>
    <t>https://www.busbud.com/en/spain</t>
  </si>
  <si>
    <t>https://www.alsa.com</t>
  </si>
  <si>
    <t>https://www.omio.com/coaches/sevilla/malaga</t>
  </si>
  <si>
    <t>https://www.alsa.com/es/billetes-bus/sevilla-malaga</t>
  </si>
  <si>
    <t>https://www.omio.com/coaches/paris/lyon</t>
  </si>
  <si>
    <t>https://www.flixbus.fr/bus/paris-lyon</t>
  </si>
  <si>
    <t>https://www.blablacar.fr/bus/paris-lyon</t>
  </si>
  <si>
    <t>https://www.busbud.com/en/bus-paris-lyon</t>
  </si>
  <si>
    <t>https://www.omio.com/coaches/paris/marseille</t>
  </si>
  <si>
    <t>https://www.flixbus.fr/bus/paris-marseille</t>
  </si>
  <si>
    <t>https://www.blablacar.fr/bus/paris-marseille</t>
  </si>
  <si>
    <t>https://www.omio.com/coaches/paris/bordeaux</t>
  </si>
  <si>
    <t>https://www.flixbus.fr/bus/paris-bordeaux</t>
  </si>
  <si>
    <t>https://www.blablacar.fr/bus/paris-bordeaux</t>
  </si>
  <si>
    <t>https://www.omio.com/coaches/paris/london</t>
  </si>
  <si>
    <t>https://www.flixbus.fr/bus/paris-london</t>
  </si>
  <si>
    <t>https://www.rome2rio.com/s/Paris/London</t>
  </si>
  <si>
    <t>https://www.omio.com/coaches/france</t>
  </si>
  <si>
    <t>https://www.blablacar.fr/bus</t>
  </si>
  <si>
    <t>https://www.flixbus.fr</t>
  </si>
  <si>
    <t>https://www.omio.com/coaches/paris/toulouse</t>
  </si>
  <si>
    <t>https://www.flixbus.fr/bus/paris-toulouse</t>
  </si>
  <si>
    <t>https://www.blablacar.fr/bus/paris-toulouse</t>
  </si>
  <si>
    <t>https://www.omio.com/coaches/paris/barcelona</t>
  </si>
  <si>
    <t>https://www.flixbus.fr/bus/paris-barcelona</t>
  </si>
  <si>
    <t>car lyon genève</t>
  </si>
  <si>
    <t>car lyon geneve</t>
  </si>
  <si>
    <t>no_match</t>
  </si>
  <si>
    <t>https://www.omio.com/coaches/lyon/geneve</t>
  </si>
  <si>
    <t>https://www.flixbus.fr/bus/lyon-geneve</t>
  </si>
  <si>
    <t>https://www.omio.com/coaches/london/manchester</t>
  </si>
  <si>
    <t>https://www.nationalexpress.com/en/coach/london-to-manchester</t>
  </si>
  <si>
    <t>https://uk.megabus.com/journey-planner/journeys?originId=168&amp;destinationId=110</t>
  </si>
  <si>
    <t>https://www.flixbus.com/bus/london-manchester</t>
  </si>
  <si>
    <t>https://www.omio.co/coaches/london/edinburgh</t>
  </si>
  <si>
    <t>https://www.nationalexpress.com/en/coach/london-to-edinburgh</t>
  </si>
  <si>
    <t>https://uk.megabus.com/journey-planner/journeys?originId=168&amp;destinationId=85</t>
  </si>
  <si>
    <t>https://www.omio.com/coaches/london/birmingham</t>
  </si>
  <si>
    <t>https://www.nationalexpress.com/en/coach/london-to-birmingham</t>
  </si>
  <si>
    <t>https://uk.megabus.com/journey-planner/journeys?originId=168&amp;destinationId=16</t>
  </si>
  <si>
    <t>https://www.omio.co/coaches/london/glasgow</t>
  </si>
  <si>
    <t>https://www.nationalexpress.com/en/coach/london-to-glasgow</t>
  </si>
  <si>
    <t>https://uk.megabus.com/journey-planner/journeys?originId=168&amp;destinationId=88</t>
  </si>
  <si>
    <t>https://www.omio.com/coaches/london/liverpool</t>
  </si>
  <si>
    <t>https://www.nationalexpress.com/en/coach/london-to-liverpool</t>
  </si>
  <si>
    <t>https://uk.megabus.com</t>
  </si>
  <si>
    <t>https://www.omio.com/coaches/london/paris</t>
  </si>
  <si>
    <t>https://www.flixbus.com/bus/london-paris</t>
  </si>
  <si>
    <t>https://www.rome2rio.com/s/London/Paris</t>
  </si>
  <si>
    <t>https://www.flixbus.com/bus/paris-london</t>
  </si>
  <si>
    <t>https://www.checkmybus.co.uk/buses/paris-to-london</t>
  </si>
  <si>
    <t>https://www.nationalexpress.com/en</t>
  </si>
  <si>
    <t>https://www.busbud.com/en</t>
  </si>
  <si>
    <t>https://www.rome2rio.com</t>
  </si>
  <si>
    <t>https://www.nationalexpress.com</t>
  </si>
  <si>
    <t>https://www.omio.co/coaches/edinburgh/glasgow</t>
  </si>
  <si>
    <t>https://www.nationalexpress.com/en/coach/edinburgh-to-glasgow</t>
  </si>
  <si>
    <t>bus London Coventry</t>
  </si>
  <si>
    <t>bus london coventry</t>
  </si>
  <si>
    <t>https://www.omio.com/coaches/london/coventry</t>
  </si>
  <si>
    <t>https://www.nationalexpress.com/en/coach/london-to-coventry</t>
  </si>
  <si>
    <t>ranking_domain_count</t>
  </si>
  <si>
    <t>best_position</t>
  </si>
  <si>
    <t>sample_estimated_traffic_sum</t>
  </si>
  <si>
    <t>operator_rows</t>
  </si>
  <si>
    <t>aggregator_rows</t>
  </si>
  <si>
    <t>marketplace_rows</t>
  </si>
  <si>
    <t>unclear_rows</t>
  </si>
  <si>
    <t>Data Dictionary</t>
  </si>
  <si>
    <t>Sheet</t>
  </si>
  <si>
    <t>Field</t>
  </si>
  <si>
    <t>Description</t>
  </si>
  <si>
    <t>Keyword_Clean</t>
  </si>
  <si>
    <t>Market/country code: ES, FR or UK.</t>
  </si>
  <si>
    <t>Average monthly search volume in the provided dataset.</t>
  </si>
  <si>
    <t>Competition bucket supplied in the keyword dataset.</t>
  </si>
  <si>
    <t>Search intent classification: transactional, navigational or informational.</t>
  </si>
  <si>
    <t>Boolean flag indicating whether a query is tied to an operator/brand.</t>
  </si>
  <si>
    <t>Analysis-ready segment such as Route Query, Price/Cheap or Airport Transfer.</t>
  </si>
  <si>
    <t>Boolean flag indicating whether ranking data was available for this keyword.</t>
  </si>
  <si>
    <t>Boolean flag identifying duplicate keyword-market entries.</t>
  </si>
  <si>
    <t>Rankings_Clean</t>
  </si>
  <si>
    <t>Competitor domain found in the ranking sample.</t>
  </si>
  <si>
    <t>Estimated ranking position in the sample.</t>
  </si>
  <si>
    <t>Estimated monthly traffic attributed to the ranking row.</t>
  </si>
  <si>
    <t>Crosswalk</t>
  </si>
  <si>
    <t>Number of matched ranking domains for the keyword-market row.</t>
  </si>
  <si>
    <t>Best observed position in the ranking sample.</t>
  </si>
  <si>
    <t>Estimated traffic summed across matched ranking rows.</t>
  </si>
  <si>
    <t>Summary_Tables</t>
  </si>
  <si>
    <t>Non-brand volume divided by total market volume.</t>
  </si>
  <si>
    <t>QA Log and Data Quality Checks</t>
  </si>
  <si>
    <t>QA Check</t>
  </si>
  <si>
    <t>Interpretation</t>
  </si>
  <si>
    <t>Keyword raw data rows</t>
  </si>
  <si>
    <t>Rankings raw data rows</t>
  </si>
  <si>
    <t>Keyword clean rows</t>
  </si>
  <si>
    <t>Rankings clean rows</t>
  </si>
  <si>
    <t>Duplicate keyword_market_key rows</t>
  </si>
  <si>
    <t>Keyword clean review-flag rows</t>
  </si>
  <si>
    <t>Rankings no_match rows</t>
  </si>
  <si>
    <t>Rankings ambiguous rows</t>
  </si>
  <si>
    <t>Rankings unclear player rows</t>
  </si>
  <si>
    <t>Crosswalk rows with ranking sample but zero matched domains</t>
  </si>
  <si>
    <t>Crosswalk review-flag rows</t>
  </si>
  <si>
    <t>Crosswalk non-duplicate rows</t>
  </si>
  <si>
    <t>SQL Examples for Reproducibility</t>
  </si>
  <si>
    <t>Query</t>
  </si>
  <si>
    <t>SQL</t>
  </si>
  <si>
    <t>total_demand_by_market</t>
  </si>
  <si>
    <t>Calculate total search volume and unique keyword count by market.</t>
  </si>
  <si>
    <t>SELECT
    market,
    SUM(avg_monthly_searches) AS total_search_volume,
    COUNT(DISTINCT keyword_norm) AS unique_keywords
FROM keyword_clean
WHERE dup_keyword_market_flag = FALSE
GROUP BY market
ORDER BY total_search_volume DESC;</t>
  </si>
  <si>
    <t>non_brand_opportunity</t>
  </si>
  <si>
    <t>Compare addressable non-brand opportunity by market.</t>
  </si>
  <si>
    <t>SELECT
    market,
    SUM(avg_monthly_searches) AS non_brand_search_volume,
    COUNT(DISTINCT keyword_norm) AS non_brand_keywords
FROM keyword_clean
WHERE brand_flag = FALSE
  AND dup_keyword_market_flag = FALSE
GROUP BY market
ORDER BY non_brand_search_volume DESC;</t>
  </si>
  <si>
    <t>intent_mix_by_market</t>
  </si>
  <si>
    <t>Compare transactional, navigational and informational demand.</t>
  </si>
  <si>
    <t>SELECT
    market,
    intent,
    SUM(avg_monthly_searches) AS search_volume,
    COUNT(DISTINCT keyword_norm) AS keyword_count
FROM keyword_clean
WHERE dup_keyword_market_flag = FALSE
GROUP BY market, intent
ORDER BY market, search_volume DESC;</t>
  </si>
  <si>
    <t>competitor_landscape</t>
  </si>
  <si>
    <t>Bus SEO Opportunity Analysis</t>
  </si>
  <si>
    <t>Bus SEO Opportunity Analysis - Clean Dataset</t>
  </si>
  <si>
    <t>Use SQL_Examples as a technical appendix for reproducibility.</t>
  </si>
  <si>
    <t>Clean analytical workbook for an SEO market opportunity assessment.</t>
  </si>
  <si>
    <t>Which market should be prioritised first, and which page type should anchor the launch strategy?</t>
  </si>
  <si>
    <t>Dashboard, Summary_Tables, Keyword_Clean, Rankings_Clean, Crosswalk, Data_Dictionary, QA_Log and SQL_Examples.</t>
  </si>
  <si>
    <t>Use Keyword_Clean and Rankings_Clean as the analysis-ready cleaned datasets.</t>
  </si>
  <si>
    <t>France first, Spain second, and the UK as a selective pilot; with route pages as the core scalable SEO asset.</t>
  </si>
  <si>
    <t>Based on a professional assessment prepared for a European travel company. Company-specific details have been anonymised in this public version.</t>
  </si>
  <si>
    <t>Use Crosswalk to review the joined opportunity assessment view.</t>
  </si>
  <si>
    <t>Markets analysed</t>
  </si>
  <si>
    <t>Key Takeaway</t>
  </si>
  <si>
    <t>Use the Executive_Summary sheet for the executive summary and visual overview.</t>
  </si>
  <si>
    <t>Raw demand and accessible SEO opportunity are not the same.
The UK has the largest total volume, but France has the strongest
non-brand share and the clearest first-entry opportunity.
Recommended sequence: France → Spain → selective UK pilot.</t>
  </si>
  <si>
    <t>Ranking Sample by Player Type</t>
  </si>
  <si>
    <t>Markets Observed</t>
  </si>
  <si>
    <t>Standardised cost-per-click value in euros.</t>
  </si>
  <si>
    <t>Normalised keyword used for matching and duplicate checks.</t>
  </si>
  <si>
    <t>Original search query from the source dataset.</t>
  </si>
  <si>
    <t>Join status between ranking row and the keyword dataset.</t>
  </si>
  <si>
    <t>Competitor classification: Operator, Aggregator/OTA, Marketplace or Unclear.</t>
  </si>
  <si>
    <t>Combined keyword-market identifier used for joins and duplicate checks.</t>
  </si>
  <si>
    <t>Boolean flag indicating whether the ranking position is in the top 3.</t>
  </si>
  <si>
    <t>Boolean flag indicating whether the ranking position is in the top 5.</t>
  </si>
  <si>
    <t>Ranking URL observed in the competitor sample, where available.</t>
  </si>
  <si>
    <t>Market/country code associated with the keyword-market row.</t>
  </si>
  <si>
    <t>Original keyword associated with the keyword-market row.</t>
  </si>
  <si>
    <t>Demand segment assigned to the keyword.</t>
  </si>
  <si>
    <t>Boolean flag indicating whether ranking data is available for the keyword.</t>
  </si>
  <si>
    <t>Boolean flag identifying rows that require manual review.</t>
  </si>
  <si>
    <t>Count of ranking sample rows grouped by market and competitor type.</t>
  </si>
  <si>
    <t>Estimated traffic summed across the available ranking sample.</t>
  </si>
  <si>
    <t>Should match rows carried into Keyword_Clean.</t>
  </si>
  <si>
    <t>Should match rows carried into Rankings_Clean.</t>
  </si>
  <si>
    <t>Should match the source keyword row count.</t>
  </si>
  <si>
    <t>Should match the source ranking row count.</t>
  </si>
  <si>
    <t>Exclude from market-level demand summaries.</t>
  </si>
  <si>
    <t>Rows requiring manual validation before analysis.</t>
  </si>
  <si>
    <t>Rows not matched to the keyword dataset; market may be inferred where appropriate.</t>
  </si>
  <si>
    <t>Keyword exists in more than one market or the join is not unique.</t>
  </si>
  <si>
    <t>Review competitor domain classification.</t>
  </si>
  <si>
    <t>Check ranking join consistency.</t>
  </si>
  <si>
    <t>Rows requiring validation before analysis.</t>
  </si>
  <si>
    <t>Use as the basis for market-level summaries.</t>
  </si>
  <si>
    <t>Summarise ranking sample by market and competitor type.</t>
  </si>
  <si>
    <t>SELECT
    market,
    player_type,
    COUNT(*) AS ranking_rows,
    SUM(estimated_monthly_traffic) AS estimated_traffic
FROM rankings_clean
WHERE market IS NOT NULL
GROUP BY market, player_type
ORDER BY market, estimated_traffic DESC;</t>
  </si>
  <si>
    <t>SELECT
    market,
    query_segment,
    SUM(avg_monthly_searches) AS segment_search_volume,
    COUNT(DISTINCT keyword_norm) AS keyword_count
FROM keyword_clean
WHERE dup_keyword_market_flag = FALSE
GROUP BY market, query_segment
ORDER BY market, segment_search_volume DESC;</t>
  </si>
  <si>
    <t>Compare search demand by query segment and market.</t>
  </si>
  <si>
    <t>segment_summary_by_market</t>
  </si>
  <si>
    <t>SEO Market Opportunity Analysis - Executive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</si>
</sst>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name val="Carlito"/>
    </font>
    <font>
      <b/>
      <sz val="16"/>
      <color rgb="FFFFFFFF"/>
      <name val="Carlito"/>
    </font>
    <font>
      <b/>
      <sz val="11"/>
      <color rgb="FF1F2937"/>
      <name val="Carlito"/>
    </font>
    <font>
      <sz val="11"/>
      <color rgb="FF374151"/>
      <name val="Carlito"/>
    </font>
    <font>
      <b/>
      <sz val="11"/>
      <color rgb="FFFFFFFF"/>
      <name val="Carlito"/>
    </font>
    <font>
      <sz val="10"/>
      <name val="Arial Unicode MS"/>
      <family val="2"/>
    </font>
    <font>
      <sz val="9"/>
      <name val="Consolas"/>
      <family val="3"/>
    </font>
    <font>
      <b/>
      <sz val="9"/>
      <color rgb="FFFFFFFF"/>
      <name val="Consolas"/>
      <family val="3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FF6FF"/>
      </patternFill>
    </fill>
    <fill>
      <patternFill patternType="solid">
        <fgColor rgb="FFF9FAFB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horizontal="left" vertical="center"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0" xfId="0" applyNumberFormat="1" applyAlignment="1">
      <alignment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7" fillId="5" borderId="0" xfId="0" applyFont="1" applyFill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1/relationships/FeaturePropertyBag" Target="featurePropertyBag/featurePropertyBag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Total Search Volume</c:v>
          </c:tx>
          <c:invertIfNegative val="1"/>
          <c:cat>
            <c:strRef>
              <c:f>Executive_Summary!$A$13:$A$15</c:f>
              <c:strCache>
                <c:ptCount val="3"/>
                <c:pt idx="0">
                  <c:v>ES</c:v>
                </c:pt>
                <c:pt idx="1">
                  <c:v>FR</c:v>
                </c:pt>
                <c:pt idx="2">
                  <c:v>UK</c:v>
                </c:pt>
              </c:strCache>
            </c:strRef>
          </c:cat>
          <c:val>
            <c:numRef>
              <c:f>Executive_Summary!$B$13:$B$15</c:f>
              <c:numCache>
                <c:formatCode>#,##0</c:formatCode>
                <c:ptCount val="3"/>
                <c:pt idx="0">
                  <c:v>653900</c:v>
                </c:pt>
                <c:pt idx="1">
                  <c:v>534500</c:v>
                </c:pt>
                <c:pt idx="2">
                  <c:v>958700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4-45DC-A412-1ED839B0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Non-brand Share</c:v>
          </c:tx>
          <c:invertIfNegative val="1"/>
          <c:cat>
            <c:strRef>
              <c:f>Executive_Summary!$A$13:$A$15</c:f>
              <c:strCache>
                <c:ptCount val="3"/>
                <c:pt idx="0">
                  <c:v>ES</c:v>
                </c:pt>
                <c:pt idx="1">
                  <c:v>FR</c:v>
                </c:pt>
                <c:pt idx="2">
                  <c:v>UK</c:v>
                </c:pt>
              </c:strCache>
            </c:strRef>
          </c:cat>
          <c:val>
            <c:numRef>
              <c:f>Executive_Summary!$E$13:$E$15</c:f>
              <c:numCache>
                <c:formatCode>0.0%</c:formatCode>
                <c:ptCount val="3"/>
                <c:pt idx="0">
                  <c:v>0.5323443951674568</c:v>
                </c:pt>
                <c:pt idx="1">
                  <c:v>0.69653882132834422</c:v>
                </c:pt>
                <c:pt idx="2">
                  <c:v>0.4036716386773756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A-4787-9C84-7366BE2C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0</xdr:colOff>
      <xdr:row>16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17</xdr:row>
      <xdr:rowOff>0</xdr:rowOff>
    </xdr:from>
    <xdr:to>
      <xdr:col>17</xdr:col>
      <xdr:colOff>0</xdr:colOff>
      <xdr:row>31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keywords" displayName="tbl_keywords" ref="A1:M214" headerRowDxfId="2">
  <tableColumns count="13">
    <tableColumn id="1" xr3:uid="{00000000-0010-0000-0000-000001000000}" name="keyword"/>
    <tableColumn id="2" xr3:uid="{00000000-0010-0000-0000-000002000000}" name="market"/>
    <tableColumn id="3" xr3:uid="{00000000-0010-0000-0000-000003000000}" name="avg_monthly_searches"/>
    <tableColumn id="4" xr3:uid="{00000000-0010-0000-0000-000004000000}" name="competition"/>
    <tableColumn id="5" xr3:uid="{00000000-0010-0000-0000-000005000000}" name="cpc_eur"/>
    <tableColumn id="6" xr3:uid="{00000000-0010-0000-0000-000006000000}" name="intent"/>
    <tableColumn id="7" xr3:uid="{00000000-0010-0000-0000-000007000000}" name="keyword_norm"/>
    <tableColumn id="8" xr3:uid="{00000000-0010-0000-0000-000008000000}" name="keyword_market_key"/>
    <tableColumn id="9" xr3:uid="{00000000-0010-0000-0000-000009000000}" name="brand_flag"/>
    <tableColumn id="10" xr3:uid="{00000000-0010-0000-0000-00000A000000}" name="query_segment"/>
    <tableColumn id="11" xr3:uid="{00000000-0010-0000-0000-00000B000000}" name="has_ranking_sample"/>
    <tableColumn id="12" xr3:uid="{00000000-0010-0000-0000-00000C000000}" name="dup_keyword_market_flag"/>
    <tableColumn id="13" xr3:uid="{00000000-0010-0000-0000-00000D000000}" name="qa_review_fla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rankings" displayName="tbl_rankings" ref="A1:K126" headerRowDxfId="1">
  <tableColumns count="11">
    <tableColumn id="1" xr3:uid="{00000000-0010-0000-0100-000001000000}" name="competitor_domain"/>
    <tableColumn id="2" xr3:uid="{00000000-0010-0000-0100-000002000000}" name="keyword"/>
    <tableColumn id="3" xr3:uid="{00000000-0010-0000-0100-000003000000}" name="keyword_norm"/>
    <tableColumn id="4" xr3:uid="{00000000-0010-0000-0100-000004000000}" name="market"/>
    <tableColumn id="5" xr3:uid="{00000000-0010-0000-0100-000005000000}" name="estimated_position"/>
    <tableColumn id="6" xr3:uid="{00000000-0010-0000-0100-000006000000}" name="estimated_monthly_traffic"/>
    <tableColumn id="7" xr3:uid="{00000000-0010-0000-0100-000007000000}" name="match_status"/>
    <tableColumn id="8" xr3:uid="{00000000-0010-0000-0100-000008000000}" name="player_type"/>
    <tableColumn id="9" xr3:uid="{00000000-0010-0000-0100-000009000000}" name="top3_flag"/>
    <tableColumn id="10" xr3:uid="{00000000-0010-0000-0100-00000A000000}" name="top5_flag"/>
    <tableColumn id="11" xr3:uid="{00000000-0010-0000-0100-00000B000000}" name="ur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_crosswalk" displayName="tbl_crosswalk" ref="A1:S214" headerRowDxfId="0">
  <tableColumns count="19">
    <tableColumn id="1" xr3:uid="{00000000-0010-0000-0200-000001000000}" name="keyword_market_key"/>
    <tableColumn id="2" xr3:uid="{00000000-0010-0000-0200-000002000000}" name="market"/>
    <tableColumn id="3" xr3:uid="{00000000-0010-0000-0200-000003000000}" name="keyword"/>
    <tableColumn id="4" xr3:uid="{00000000-0010-0000-0200-000004000000}" name="keyword_norm"/>
    <tableColumn id="5" xr3:uid="{00000000-0010-0000-0200-000005000000}" name="avg_monthly_searches"/>
    <tableColumn id="6" xr3:uid="{00000000-0010-0000-0200-000006000000}" name="competition"/>
    <tableColumn id="7" xr3:uid="{00000000-0010-0000-0200-000007000000}" name="cpc_eur"/>
    <tableColumn id="8" xr3:uid="{00000000-0010-0000-0200-000008000000}" name="intent"/>
    <tableColumn id="9" xr3:uid="{00000000-0010-0000-0200-000009000000}" name="query_segment"/>
    <tableColumn id="10" xr3:uid="{00000000-0010-0000-0200-00000A000000}" name="dup_keyword_market_flag"/>
    <tableColumn id="11" xr3:uid="{00000000-0010-0000-0200-00000B000000}" name="has_ranking_sample"/>
    <tableColumn id="12" xr3:uid="{00000000-0010-0000-0200-00000C000000}" name="ranking_domain_count"/>
    <tableColumn id="13" xr3:uid="{00000000-0010-0000-0200-00000D000000}" name="best_position"/>
    <tableColumn id="14" xr3:uid="{00000000-0010-0000-0200-00000E000000}" name="sample_estimated_traffic_sum"/>
    <tableColumn id="15" xr3:uid="{00000000-0010-0000-0200-00000F000000}" name="operator_rows"/>
    <tableColumn id="16" xr3:uid="{00000000-0010-0000-0200-000010000000}" name="aggregator_rows"/>
    <tableColumn id="17" xr3:uid="{00000000-0010-0000-0200-000011000000}" name="marketplace_rows"/>
    <tableColumn id="18" xr3:uid="{00000000-0010-0000-0200-000012000000}" name="unclear_rows"/>
    <tableColumn id="19" xr3:uid="{00000000-0010-0000-0200-000013000000}" name="qa_review_fla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C5" sqref="C5"/>
    </sheetView>
  </sheetViews>
  <sheetFormatPr baseColWidth="10" defaultColWidth="9" defaultRowHeight="13.5"/>
  <cols>
    <col min="1" max="1" width="22" customWidth="1"/>
    <col min="2" max="2" width="39.5625" customWidth="1"/>
    <col min="3" max="3" width="6.9375" customWidth="1"/>
    <col min="4" max="4" width="18.625" customWidth="1"/>
    <col min="5" max="5" width="37.8125" customWidth="1"/>
  </cols>
  <sheetData>
    <row r="1" spans="1:5" ht="20.65" customHeight="1">
      <c r="A1" s="19" t="s">
        <v>782</v>
      </c>
      <c r="B1" s="19"/>
      <c r="C1" s="19"/>
      <c r="D1" s="19"/>
      <c r="E1" s="19"/>
    </row>
    <row r="2" spans="1:5">
      <c r="A2" s="3"/>
      <c r="B2" s="3"/>
      <c r="C2" s="3"/>
    </row>
    <row r="3" spans="1:5" ht="29.65" customHeight="1">
      <c r="A3" s="4" t="s">
        <v>0</v>
      </c>
      <c r="B3" s="2" t="s">
        <v>783</v>
      </c>
      <c r="C3" s="3"/>
      <c r="D3" s="17" t="s">
        <v>8</v>
      </c>
      <c r="E3" s="17"/>
    </row>
    <row r="4" spans="1:5" ht="31.5" customHeight="1">
      <c r="A4" s="4" t="s">
        <v>1</v>
      </c>
      <c r="B4" s="2" t="s">
        <v>785</v>
      </c>
      <c r="C4" s="3"/>
      <c r="D4" s="2" t="s">
        <v>9</v>
      </c>
      <c r="E4" s="2" t="s">
        <v>794</v>
      </c>
    </row>
    <row r="5" spans="1:5" ht="46.9" customHeight="1">
      <c r="A5" s="4" t="s">
        <v>2</v>
      </c>
      <c r="B5" s="2" t="s">
        <v>3</v>
      </c>
      <c r="C5" s="3"/>
      <c r="D5" s="2" t="s">
        <v>10</v>
      </c>
      <c r="E5" s="2" t="s">
        <v>11</v>
      </c>
    </row>
    <row r="6" spans="1:5" ht="48.75" customHeight="1">
      <c r="A6" s="4" t="s">
        <v>4</v>
      </c>
      <c r="B6" s="2" t="s">
        <v>786</v>
      </c>
      <c r="C6" s="3"/>
      <c r="D6" s="2" t="s">
        <v>12</v>
      </c>
      <c r="E6" s="2" t="s">
        <v>788</v>
      </c>
    </row>
    <row r="7" spans="1:5" ht="46.5" customHeight="1">
      <c r="A7" s="4" t="s">
        <v>5</v>
      </c>
      <c r="B7" s="2" t="s">
        <v>789</v>
      </c>
      <c r="C7" s="3"/>
      <c r="D7" s="2" t="s">
        <v>13</v>
      </c>
      <c r="E7" s="2" t="s">
        <v>791</v>
      </c>
    </row>
    <row r="8" spans="1:5" ht="57.75" customHeight="1">
      <c r="A8" s="4" t="s">
        <v>6</v>
      </c>
      <c r="B8" s="2" t="s">
        <v>790</v>
      </c>
      <c r="C8" s="3"/>
      <c r="D8" s="2" t="s">
        <v>14</v>
      </c>
      <c r="E8" s="2" t="s">
        <v>784</v>
      </c>
    </row>
    <row r="9" spans="1:5" ht="46.5" customHeight="1">
      <c r="A9" s="4" t="s">
        <v>7</v>
      </c>
      <c r="B9" s="2" t="s">
        <v>787</v>
      </c>
      <c r="C9" s="3"/>
      <c r="D9" s="3"/>
    </row>
    <row r="10" spans="1:5">
      <c r="A10" s="3"/>
      <c r="B10" s="3"/>
      <c r="C10" s="3"/>
      <c r="D10" s="3"/>
    </row>
  </sheetData>
  <mergeCells count="2">
    <mergeCell ref="A1:E1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zoomScaleNormal="100" workbookViewId="0">
      <pane ySplit="1" topLeftCell="A12" activePane="bottomLeft" state="frozen"/>
      <selection pane="bottomLeft" activeCell="C33" sqref="C33"/>
    </sheetView>
  </sheetViews>
  <sheetFormatPr baseColWidth="10" defaultColWidth="9" defaultRowHeight="13.5"/>
  <cols>
    <col min="1" max="1" width="28" customWidth="1"/>
    <col min="2" max="2" width="15.25" customWidth="1"/>
    <col min="3" max="3" width="21.3125" customWidth="1"/>
    <col min="4" max="8" width="17" customWidth="1"/>
  </cols>
  <sheetData>
    <row r="1" spans="1:8" ht="20.65">
      <c r="A1" s="18" t="s">
        <v>831</v>
      </c>
      <c r="B1" s="18"/>
      <c r="C1" s="18"/>
      <c r="D1" s="18"/>
      <c r="E1" s="18"/>
      <c r="F1" s="18"/>
      <c r="G1" s="18"/>
      <c r="H1" s="18"/>
    </row>
    <row r="2" spans="1:8" ht="3.4" customHeight="1">
      <c r="A2" s="3"/>
      <c r="B2" s="3"/>
      <c r="C2" s="3"/>
      <c r="D2" s="3"/>
      <c r="E2" s="3"/>
      <c r="F2" s="3"/>
      <c r="G2" s="3"/>
      <c r="H2" s="3"/>
    </row>
    <row r="3" spans="1:8" ht="12" customHeight="1">
      <c r="A3" s="10" t="s">
        <v>15</v>
      </c>
      <c r="B3" s="10" t="s">
        <v>16</v>
      </c>
      <c r="C3" s="10" t="s">
        <v>17</v>
      </c>
      <c r="D3" s="3"/>
      <c r="E3" s="21" t="s">
        <v>793</v>
      </c>
      <c r="F3" s="21"/>
      <c r="G3" s="21"/>
      <c r="H3" s="21"/>
    </row>
    <row r="4" spans="1:8" ht="12" customHeight="1">
      <c r="A4" s="1" t="s">
        <v>18</v>
      </c>
      <c r="B4" s="5">
        <f>SUMIFS(tbl_keywords[avg_monthly_searches],tbl_keywords[dup_keyword_market_flag],FALSE)</f>
        <v>2147100</v>
      </c>
      <c r="C4" t="s">
        <v>19</v>
      </c>
      <c r="D4" s="3"/>
      <c r="E4" s="20" t="s">
        <v>795</v>
      </c>
      <c r="F4" s="20"/>
      <c r="G4" s="20"/>
      <c r="H4" s="20"/>
    </row>
    <row r="5" spans="1:8" ht="12" customHeight="1">
      <c r="A5" s="1" t="s">
        <v>20</v>
      </c>
      <c r="B5" s="5">
        <f>SUMIFS(tbl_keywords[avg_monthly_searches],tbl_keywords[brand_flag],FALSE,tbl_keywords[dup_keyword_market_flag],FALSE)</f>
        <v>1107400</v>
      </c>
      <c r="C5" t="s">
        <v>21</v>
      </c>
      <c r="D5" s="3"/>
      <c r="E5" s="20"/>
      <c r="F5" s="20"/>
      <c r="G5" s="20"/>
      <c r="H5" s="20"/>
    </row>
    <row r="6" spans="1:8" ht="12" customHeight="1">
      <c r="A6" s="1" t="s">
        <v>22</v>
      </c>
      <c r="B6" s="5">
        <f>SUMIFS(tbl_keywords[avg_monthly_searches],tbl_keywords[intent],"Transactional",tbl_keywords[dup_keyword_market_flag],FALSE)</f>
        <v>1232500</v>
      </c>
      <c r="C6" t="s">
        <v>23</v>
      </c>
      <c r="D6" s="3"/>
      <c r="E6" s="20"/>
      <c r="F6" s="20"/>
      <c r="G6" s="20"/>
      <c r="H6" s="20"/>
    </row>
    <row r="7" spans="1:8" ht="12" customHeight="1">
      <c r="A7" s="1" t="s">
        <v>792</v>
      </c>
      <c r="B7" cm="1">
        <f t="array" ref="B7">ROWS(_xlfn.UNIQUE(_xlfn._xlws.FILTER(tbl_keywords[market],tbl_keywords[market]&lt;&gt;"")))</f>
        <v>3</v>
      </c>
      <c r="C7" t="s">
        <v>24</v>
      </c>
      <c r="D7" s="3"/>
      <c r="E7" s="20"/>
      <c r="F7" s="20"/>
      <c r="G7" s="20"/>
      <c r="H7" s="20"/>
    </row>
    <row r="8" spans="1:8" ht="12" customHeight="1">
      <c r="A8" s="1" t="s">
        <v>25</v>
      </c>
      <c r="B8" t="s">
        <v>26</v>
      </c>
      <c r="C8" t="s">
        <v>27</v>
      </c>
      <c r="D8" s="3"/>
      <c r="E8" s="20"/>
      <c r="F8" s="20"/>
      <c r="G8" s="20"/>
      <c r="H8" s="20"/>
    </row>
    <row r="9" spans="1:8" ht="12" customHeight="1">
      <c r="A9" s="1" t="s">
        <v>28</v>
      </c>
      <c r="B9" t="s">
        <v>29</v>
      </c>
      <c r="C9" t="s">
        <v>30</v>
      </c>
      <c r="D9" s="3"/>
      <c r="E9" s="12"/>
      <c r="F9" s="12"/>
      <c r="G9" s="12"/>
      <c r="H9" s="12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 ht="13.9">
      <c r="A11" s="17" t="s">
        <v>31</v>
      </c>
      <c r="B11" s="17"/>
      <c r="C11" s="17"/>
      <c r="D11" s="17"/>
      <c r="E11" s="17"/>
      <c r="F11" s="17"/>
      <c r="G11" s="17"/>
      <c r="H11" s="17"/>
    </row>
    <row r="12" spans="1:8" ht="27.75">
      <c r="A12" s="11" t="s">
        <v>32</v>
      </c>
      <c r="B12" s="11" t="s">
        <v>33</v>
      </c>
      <c r="C12" s="11" t="s">
        <v>34</v>
      </c>
      <c r="D12" s="11" t="s">
        <v>35</v>
      </c>
      <c r="E12" s="11" t="s">
        <v>36</v>
      </c>
      <c r="F12" s="11" t="s">
        <v>37</v>
      </c>
      <c r="G12" s="11" t="s">
        <v>38</v>
      </c>
      <c r="H12" s="11" t="s">
        <v>39</v>
      </c>
    </row>
    <row r="13" spans="1:8">
      <c r="A13" s="3" t="s">
        <v>40</v>
      </c>
      <c r="B13" s="6">
        <f>SUMIFS(tbl_keywords[avg_monthly_searches],tbl_keywords[market],$A13,tbl_keywords[dup_keyword_market_flag],FALSE)</f>
        <v>653900</v>
      </c>
      <c r="C13" s="6">
        <f>SUMIFS(tbl_keywords[avg_monthly_searches],tbl_keywords[market],$A13,tbl_keywords[brand_flag],FALSE,tbl_keywords[dup_keyword_market_flag],FALSE)</f>
        <v>348100</v>
      </c>
      <c r="D13" s="6">
        <f>SUMIFS(tbl_keywords[avg_monthly_searches],tbl_keywords[market],$A13,tbl_keywords[brand_flag],TRUE,tbl_keywords[dup_keyword_market_flag],FALSE)</f>
        <v>305800</v>
      </c>
      <c r="E13" s="7">
        <f>IFERROR(C13/B13,0)</f>
        <v>0.5323443951674568</v>
      </c>
      <c r="F13" s="6">
        <f>SUMIFS(tbl_keywords[avg_monthly_searches],tbl_keywords[market],$A13,tbl_keywords[intent],"Transactional",tbl_keywords[dup_keyword_market_flag],FALSE)</f>
        <v>337200</v>
      </c>
      <c r="G13" s="6" cm="1">
        <f t="array" ref="G13">IFERROR(ROWS(_xlfn.UNIQUE(_xlfn._xlws.FILTER(tbl_keywords[keyword_norm],(tbl_keywords[market]=$A13)*(tbl_keywords[dup_keyword_market_flag]=FALSE)))),0)</f>
        <v>68</v>
      </c>
      <c r="H13" s="6" cm="1">
        <f t="array" ref="H13">IFERROR(ROWS(_xlfn.UNIQUE(_xlfn._xlws.FILTER(tbl_keywords[keyword_norm],(tbl_keywords[market]=$A13)*(tbl_keywords[has_ranking_sample]=TRUE)*(tbl_keywords[dup_keyword_market_flag]=FALSE)))),0)</f>
        <v>12</v>
      </c>
    </row>
    <row r="14" spans="1:8">
      <c r="A14" s="3" t="s">
        <v>41</v>
      </c>
      <c r="B14" s="6">
        <f>SUMIFS(tbl_keywords[avg_monthly_searches],tbl_keywords[market],$A14,tbl_keywords[dup_keyword_market_flag],FALSE)</f>
        <v>534500</v>
      </c>
      <c r="C14" s="6">
        <f>SUMIFS(tbl_keywords[avg_monthly_searches],tbl_keywords[market],$A14,tbl_keywords[brand_flag],FALSE,tbl_keywords[dup_keyword_market_flag],FALSE)</f>
        <v>372300</v>
      </c>
      <c r="D14" s="6">
        <f>SUMIFS(tbl_keywords[avg_monthly_searches],tbl_keywords[market],$A14,tbl_keywords[brand_flag],TRUE,tbl_keywords[dup_keyword_market_flag],FALSE)</f>
        <v>162200</v>
      </c>
      <c r="E14" s="7">
        <f t="shared" ref="E14:E15" si="0">IFERROR(C14/B14,0)</f>
        <v>0.69653882132834422</v>
      </c>
      <c r="F14" s="6">
        <f>SUMIFS(tbl_keywords[avg_monthly_searches],tbl_keywords[market],$A14,tbl_keywords[intent],"Transactional",tbl_keywords[dup_keyword_market_flag],FALSE)</f>
        <v>365100</v>
      </c>
      <c r="G14" s="6" cm="1">
        <f t="array" ref="G14">IFERROR(ROWS(_xlfn.UNIQUE(_xlfn._xlws.FILTER(tbl_keywords[keyword_norm],(tbl_keywords[market]=$A14)*(tbl_keywords[dup_keyword_market_flag]=FALSE)))),0)</f>
        <v>70</v>
      </c>
      <c r="H14" s="6" cm="1">
        <f t="array" ref="H14">IFERROR(ROWS(_xlfn.UNIQUE(_xlfn._xlws.FILTER(tbl_keywords[keyword_norm],(tbl_keywords[market]=$A14)*(tbl_keywords[has_ranking_sample]=TRUE)*(tbl_keywords[dup_keyword_market_flag]=FALSE)))),0)</f>
        <v>17</v>
      </c>
    </row>
    <row r="15" spans="1:8">
      <c r="A15" s="3" t="s">
        <v>42</v>
      </c>
      <c r="B15" s="6">
        <f>SUMIFS(tbl_keywords[avg_monthly_searches],tbl_keywords[market],$A15,tbl_keywords[dup_keyword_market_flag],FALSE)</f>
        <v>958700</v>
      </c>
      <c r="C15" s="6">
        <f>SUMIFS(tbl_keywords[avg_monthly_searches],tbl_keywords[market],$A15,tbl_keywords[brand_flag],FALSE,tbl_keywords[dup_keyword_market_flag],FALSE)</f>
        <v>387000</v>
      </c>
      <c r="D15" s="6">
        <f>SUMIFS(tbl_keywords[avg_monthly_searches],tbl_keywords[market],$A15,tbl_keywords[brand_flag],TRUE,tbl_keywords[dup_keyword_market_flag],FALSE)</f>
        <v>571700</v>
      </c>
      <c r="E15" s="7">
        <f t="shared" si="0"/>
        <v>0.4036716386773756</v>
      </c>
      <c r="F15" s="6">
        <f>SUMIFS(tbl_keywords[avg_monthly_searches],tbl_keywords[market],$A15,tbl_keywords[intent],"Transactional",tbl_keywords[dup_keyword_market_flag],FALSE)</f>
        <v>530200</v>
      </c>
      <c r="G15" s="6" cm="1">
        <f t="array" ref="G15">IFERROR(ROWS(_xlfn.UNIQUE(_xlfn._xlws.FILTER(tbl_keywords[keyword_norm],(tbl_keywords[market]=$A15)*(tbl_keywords[dup_keyword_market_flag]=FALSE)))),0)</f>
        <v>73</v>
      </c>
      <c r="H15" s="6" cm="1">
        <f t="array" ref="H15">IFERROR(ROWS(_xlfn.UNIQUE(_xlfn._xlws.FILTER(tbl_keywords[keyword_norm],(tbl_keywords[market]=$A15)*(tbl_keywords[has_ranking_sample]=TRUE)*(tbl_keywords[dup_keyword_market_flag]=FALSE)))),0)</f>
        <v>21</v>
      </c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 ht="13.9">
      <c r="A17" s="17" t="s">
        <v>43</v>
      </c>
      <c r="B17" s="17"/>
      <c r="C17" s="17"/>
      <c r="D17" s="17"/>
      <c r="E17" s="17"/>
      <c r="F17" s="3"/>
      <c r="G17" s="3"/>
      <c r="H17" s="3"/>
    </row>
    <row r="18" spans="1:8" ht="13.9">
      <c r="A18" s="11" t="s">
        <v>32</v>
      </c>
      <c r="B18" s="11" t="s">
        <v>44</v>
      </c>
      <c r="C18" s="11" t="s">
        <v>45</v>
      </c>
      <c r="D18" s="11" t="s">
        <v>46</v>
      </c>
      <c r="E18" s="11" t="s">
        <v>47</v>
      </c>
      <c r="F18" s="3"/>
      <c r="G18" s="3"/>
      <c r="H18" s="3"/>
    </row>
    <row r="19" spans="1:8">
      <c r="A19" s="3" t="s">
        <v>40</v>
      </c>
      <c r="B19" s="6">
        <f>SUMIFS(tbl_keywords[avg_monthly_searches],tbl_keywords[market],$A19,tbl_keywords[intent],B$18,tbl_keywords[dup_keyword_market_flag],FALSE)</f>
        <v>337200</v>
      </c>
      <c r="C19" s="6">
        <f>SUMIFS(tbl_keywords[avg_monthly_searches],tbl_keywords[market],$A19,tbl_keywords[intent],C$18,tbl_keywords[dup_keyword_market_flag],FALSE)</f>
        <v>265500</v>
      </c>
      <c r="D19" s="6">
        <f>SUMIFS(tbl_keywords[avg_monthly_searches],tbl_keywords[market],$A19,tbl_keywords[intent],D$18,tbl_keywords[dup_keyword_market_flag],FALSE)</f>
        <v>51200</v>
      </c>
      <c r="E19" s="6">
        <f>SUM(B19:D19)</f>
        <v>653900</v>
      </c>
      <c r="F19" s="3"/>
      <c r="G19" s="3"/>
      <c r="H19" s="3"/>
    </row>
    <row r="20" spans="1:8">
      <c r="A20" s="3" t="s">
        <v>41</v>
      </c>
      <c r="B20" s="6">
        <f>SUMIFS(tbl_keywords[avg_monthly_searches],tbl_keywords[market],$A20,tbl_keywords[intent],B$18,tbl_keywords[dup_keyword_market_flag],FALSE)</f>
        <v>365100</v>
      </c>
      <c r="C20" s="6">
        <f>SUMIFS(tbl_keywords[avg_monthly_searches],tbl_keywords[market],$A20,tbl_keywords[intent],C$18,tbl_keywords[dup_keyword_market_flag],FALSE)</f>
        <v>147500</v>
      </c>
      <c r="D20" s="6">
        <f>SUMIFS(tbl_keywords[avg_monthly_searches],tbl_keywords[market],$A20,tbl_keywords[intent],D$18,tbl_keywords[dup_keyword_market_flag],FALSE)</f>
        <v>21900</v>
      </c>
      <c r="E20" s="6">
        <f t="shared" ref="E20:E21" si="1">SUM(B20:D20)</f>
        <v>534500</v>
      </c>
      <c r="F20" s="3"/>
      <c r="G20" s="3"/>
      <c r="H20" s="3"/>
    </row>
    <row r="21" spans="1:8">
      <c r="A21" s="3" t="s">
        <v>42</v>
      </c>
      <c r="B21" s="6">
        <f>SUMIFS(tbl_keywords[avg_monthly_searches],tbl_keywords[market],$A21,tbl_keywords[intent],B$18,tbl_keywords[dup_keyword_market_flag],FALSE)</f>
        <v>530200</v>
      </c>
      <c r="C21" s="6">
        <f>SUMIFS(tbl_keywords[avg_monthly_searches],tbl_keywords[market],$A21,tbl_keywords[intent],C$18,tbl_keywords[dup_keyword_market_flag],FALSE)</f>
        <v>406000</v>
      </c>
      <c r="D21" s="6">
        <f>SUMIFS(tbl_keywords[avg_monthly_searches],tbl_keywords[market],$A21,tbl_keywords[intent],D$18,tbl_keywords[dup_keyword_market_flag],FALSE)</f>
        <v>22500</v>
      </c>
      <c r="E21" s="6">
        <f t="shared" si="1"/>
        <v>958700</v>
      </c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 ht="13.9">
      <c r="A23" s="17" t="s">
        <v>796</v>
      </c>
      <c r="B23" s="17"/>
      <c r="C23" s="17"/>
      <c r="D23" s="17"/>
      <c r="E23" s="17"/>
      <c r="F23" s="3"/>
      <c r="G23" s="3"/>
      <c r="H23" s="3"/>
    </row>
    <row r="24" spans="1:8" ht="13.9">
      <c r="A24" s="11" t="s">
        <v>48</v>
      </c>
      <c r="B24" s="11" t="s">
        <v>40</v>
      </c>
      <c r="C24" s="11" t="s">
        <v>41</v>
      </c>
      <c r="D24" s="11" t="s">
        <v>42</v>
      </c>
      <c r="E24" s="11" t="s">
        <v>49</v>
      </c>
      <c r="F24" s="3"/>
      <c r="G24" s="3"/>
      <c r="H24" s="3"/>
    </row>
    <row r="25" spans="1:8">
      <c r="A25" s="3" t="s">
        <v>50</v>
      </c>
      <c r="B25" s="6">
        <f>COUNTIFS(tbl_rankings[market],B$24,tbl_rankings[player_type],$A25)</f>
        <v>16</v>
      </c>
      <c r="C25" s="6">
        <f>COUNTIFS(tbl_rankings[market],C$24,tbl_rankings[player_type],$A25)</f>
        <v>12</v>
      </c>
      <c r="D25" s="6">
        <f>COUNTIFS(tbl_rankings[market],D$24,tbl_rankings[player_type],$A25)</f>
        <v>32</v>
      </c>
      <c r="E25" s="6">
        <f>SUM(B25:D25)</f>
        <v>60</v>
      </c>
      <c r="F25" s="3"/>
      <c r="G25" s="3"/>
      <c r="H25" s="3"/>
    </row>
    <row r="26" spans="1:8">
      <c r="A26" s="3" t="s">
        <v>51</v>
      </c>
      <c r="B26" s="6">
        <f>COUNTIFS(tbl_rankings[market],B$24,tbl_rankings[player_type],$A26)</f>
        <v>15</v>
      </c>
      <c r="C26" s="6">
        <f>COUNTIFS(tbl_rankings[market],C$24,tbl_rankings[player_type],$A26)</f>
        <v>20</v>
      </c>
      <c r="D26" s="6">
        <f>COUNTIFS(tbl_rankings[market],D$24,tbl_rankings[player_type],$A26)</f>
        <v>22</v>
      </c>
      <c r="E26" s="6">
        <f t="shared" ref="E26:E28" si="2">SUM(B26:D26)</f>
        <v>57</v>
      </c>
      <c r="F26" s="3"/>
      <c r="G26" s="3"/>
      <c r="H26" s="3"/>
    </row>
    <row r="27" spans="1:8">
      <c r="A27" s="3" t="s">
        <v>52</v>
      </c>
      <c r="B27" s="6">
        <f>COUNTIFS(tbl_rankings[market],B$24,tbl_rankings[player_type],$A27)</f>
        <v>2</v>
      </c>
      <c r="C27" s="6">
        <f>COUNTIFS(tbl_rankings[market],C$24,tbl_rankings[player_type],$A27)</f>
        <v>6</v>
      </c>
      <c r="D27" s="6">
        <f>COUNTIFS(tbl_rankings[market],D$24,tbl_rankings[player_type],$A27)</f>
        <v>0</v>
      </c>
      <c r="E27" s="6">
        <f t="shared" si="2"/>
        <v>8</v>
      </c>
      <c r="F27" s="3"/>
      <c r="G27" s="3"/>
      <c r="H27" s="3"/>
    </row>
    <row r="28" spans="1:8">
      <c r="A28" s="3" t="s">
        <v>53</v>
      </c>
      <c r="B28" s="6">
        <f>COUNTIFS(tbl_rankings[market],B$24,tbl_rankings[player_type],$A28)</f>
        <v>0</v>
      </c>
      <c r="C28" s="6">
        <f>COUNTIFS(tbl_rankings[market],C$24,tbl_rankings[player_type],$A28)</f>
        <v>0</v>
      </c>
      <c r="D28" s="6">
        <f>COUNTIFS(tbl_rankings[market],D$24,tbl_rankings[player_type],$A28)</f>
        <v>0</v>
      </c>
      <c r="E28" s="6">
        <f t="shared" si="2"/>
        <v>0</v>
      </c>
      <c r="F28" s="3"/>
      <c r="G28" s="3"/>
      <c r="H28" s="3"/>
    </row>
  </sheetData>
  <mergeCells count="6">
    <mergeCell ref="E4:H8"/>
    <mergeCell ref="A1:H1"/>
    <mergeCell ref="A11:H11"/>
    <mergeCell ref="A17:E17"/>
    <mergeCell ref="A23:E23"/>
    <mergeCell ref="E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showGridLines="0" workbookViewId="0">
      <pane ySplit="1" topLeftCell="A39" activePane="bottomLeft" state="frozen"/>
      <selection pane="bottomLeft" activeCell="E56" sqref="E56"/>
    </sheetView>
  </sheetViews>
  <sheetFormatPr baseColWidth="10" defaultColWidth="9" defaultRowHeight="13.5"/>
  <cols>
    <col min="1" max="1" width="28" customWidth="1"/>
    <col min="2" max="6" width="18" customWidth="1"/>
    <col min="7" max="7" width="17.5625" customWidth="1"/>
    <col min="8" max="8" width="17.375" customWidth="1"/>
  </cols>
  <sheetData>
    <row r="1" spans="1:8" ht="20.65">
      <c r="A1" s="18" t="s">
        <v>54</v>
      </c>
      <c r="B1" s="18"/>
      <c r="C1" s="18"/>
      <c r="D1" s="18"/>
      <c r="E1" s="18"/>
      <c r="F1" s="18"/>
      <c r="G1" s="18"/>
      <c r="H1" s="18"/>
    </row>
    <row r="2" spans="1:8" ht="4.9000000000000004" customHeight="1">
      <c r="A2" s="3"/>
      <c r="B2" s="3"/>
      <c r="C2" s="3"/>
      <c r="D2" s="3"/>
      <c r="E2" s="3"/>
      <c r="F2" s="3"/>
      <c r="G2" s="3"/>
      <c r="H2" s="3"/>
    </row>
    <row r="3" spans="1:8" ht="13.9">
      <c r="A3" s="17" t="s">
        <v>55</v>
      </c>
      <c r="B3" s="17"/>
      <c r="C3" s="17"/>
      <c r="D3" s="17"/>
      <c r="E3" s="17"/>
      <c r="F3" s="17"/>
      <c r="G3" s="17"/>
      <c r="H3" s="17"/>
    </row>
    <row r="4" spans="1:8" ht="27.75">
      <c r="A4" s="11" t="s">
        <v>32</v>
      </c>
      <c r="B4" s="11" t="s">
        <v>33</v>
      </c>
      <c r="C4" s="11" t="s">
        <v>34</v>
      </c>
      <c r="D4" s="11" t="s">
        <v>35</v>
      </c>
      <c r="E4" s="11" t="s">
        <v>36</v>
      </c>
      <c r="F4" s="11" t="s">
        <v>37</v>
      </c>
      <c r="G4" s="11" t="s">
        <v>38</v>
      </c>
      <c r="H4" s="11" t="s">
        <v>39</v>
      </c>
    </row>
    <row r="5" spans="1:8">
      <c r="A5" s="3" t="s">
        <v>40</v>
      </c>
      <c r="B5" s="6">
        <f>SUMIFS(tbl_keywords[avg_monthly_searches],tbl_keywords[market],$A5,tbl_keywords[dup_keyword_market_flag],FALSE)</f>
        <v>653900</v>
      </c>
      <c r="C5" s="6">
        <f>SUMIFS(tbl_keywords[avg_monthly_searches],tbl_keywords[market],$A5,tbl_keywords[brand_flag],FALSE,tbl_keywords[dup_keyword_market_flag],FALSE)</f>
        <v>348100</v>
      </c>
      <c r="D5" s="6">
        <f>SUMIFS(tbl_keywords[avg_monthly_searches],tbl_keywords[market],$A5,tbl_keywords[brand_flag],TRUE,tbl_keywords[dup_keyword_market_flag],FALSE)</f>
        <v>305800</v>
      </c>
      <c r="E5" s="7">
        <f>IFERROR(C5/B5,0)</f>
        <v>0.5323443951674568</v>
      </c>
      <c r="F5" s="6">
        <f>SUMIFS(tbl_keywords[avg_monthly_searches],tbl_keywords[market],$A5,tbl_keywords[intent],"Transactional",tbl_keywords[dup_keyword_market_flag],FALSE)</f>
        <v>337200</v>
      </c>
      <c r="G5" s="6" cm="1">
        <f t="array" ref="G5">IFERROR(ROWS(_xlfn.UNIQUE(_xlfn._xlws.FILTER(tbl_keywords[keyword_norm],(tbl_keywords[market]=$A5)*(tbl_keywords[dup_keyword_market_flag]=FALSE)))),0)</f>
        <v>68</v>
      </c>
      <c r="H5" s="6" cm="1">
        <f t="array" ref="H5">IFERROR(ROWS(_xlfn.UNIQUE(_xlfn._xlws.FILTER(tbl_keywords[keyword_norm],(tbl_keywords[market]=$A5)*(tbl_keywords[has_ranking_sample]=TRUE)*(tbl_keywords[dup_keyword_market_flag]=FALSE)))),0)</f>
        <v>12</v>
      </c>
    </row>
    <row r="6" spans="1:8">
      <c r="A6" s="3" t="s">
        <v>41</v>
      </c>
      <c r="B6" s="6">
        <f>SUMIFS(tbl_keywords[avg_monthly_searches],tbl_keywords[market],$A6,tbl_keywords[dup_keyword_market_flag],FALSE)</f>
        <v>534500</v>
      </c>
      <c r="C6" s="6">
        <f>SUMIFS(tbl_keywords[avg_monthly_searches],tbl_keywords[market],$A6,tbl_keywords[brand_flag],FALSE,tbl_keywords[dup_keyword_market_flag],FALSE)</f>
        <v>372300</v>
      </c>
      <c r="D6" s="6">
        <f>SUMIFS(tbl_keywords[avg_monthly_searches],tbl_keywords[market],$A6,tbl_keywords[brand_flag],TRUE,tbl_keywords[dup_keyword_market_flag],FALSE)</f>
        <v>162200</v>
      </c>
      <c r="E6" s="7">
        <f t="shared" ref="E6" si="0">IFERROR(C6/B6,0)</f>
        <v>0.69653882132834422</v>
      </c>
      <c r="F6" s="6">
        <f>SUMIFS(tbl_keywords[avg_monthly_searches],tbl_keywords[market],$A6,tbl_keywords[intent],"Transactional",tbl_keywords[dup_keyword_market_flag],FALSE)</f>
        <v>365100</v>
      </c>
      <c r="G6" s="6" cm="1">
        <f t="array" ref="G6">IFERROR(ROWS(_xlfn.UNIQUE(_xlfn._xlws.FILTER(tbl_keywords[keyword_norm],(tbl_keywords[market]=$A6)*(tbl_keywords[dup_keyword_market_flag]=FALSE)))),0)</f>
        <v>70</v>
      </c>
      <c r="H6" s="6" cm="1">
        <f t="array" ref="H6">IFERROR(ROWS(_xlfn.UNIQUE(_xlfn._xlws.FILTER(tbl_keywords[keyword_norm],(tbl_keywords[market]=$A6)*(tbl_keywords[has_ranking_sample]=TRUE)*(tbl_keywords[dup_keyword_market_flag]=FALSE)))),0)</f>
        <v>17</v>
      </c>
    </row>
    <row r="7" spans="1:8">
      <c r="A7" s="3" t="s">
        <v>42</v>
      </c>
      <c r="B7" s="6">
        <f>SUMIFS(tbl_keywords[avg_monthly_searches],tbl_keywords[market],$A7,tbl_keywords[dup_keyword_market_flag],FALSE)</f>
        <v>958700</v>
      </c>
      <c r="C7" s="6">
        <f>SUMIFS(tbl_keywords[avg_monthly_searches],tbl_keywords[market],$A7,tbl_keywords[brand_flag],FALSE,tbl_keywords[dup_keyword_market_flag],FALSE)</f>
        <v>387000</v>
      </c>
      <c r="D7" s="6">
        <f>SUMIFS(tbl_keywords[avg_monthly_searches],tbl_keywords[market],$A7,tbl_keywords[brand_flag],TRUE,tbl_keywords[dup_keyword_market_flag],FALSE)</f>
        <v>571700</v>
      </c>
      <c r="E7" s="7">
        <f>IFERROR(C7/B7,0)</f>
        <v>0.4036716386773756</v>
      </c>
      <c r="F7" s="6">
        <f>SUMIFS(tbl_keywords[avg_monthly_searches],tbl_keywords[market],$A7,tbl_keywords[intent],"Transactional",tbl_keywords[dup_keyword_market_flag],FALSE)</f>
        <v>530200</v>
      </c>
      <c r="G7" s="6" cm="1">
        <f t="array" ref="G7">IFERROR(ROWS(_xlfn.UNIQUE(_xlfn._xlws.FILTER(tbl_keywords[keyword_norm],(tbl_keywords[market]=$A7)*(tbl_keywords[dup_keyword_market_flag]=FALSE)))),0)</f>
        <v>73</v>
      </c>
      <c r="H7" s="6" cm="1">
        <f t="array" ref="H7">IFERROR(ROWS(_xlfn.UNIQUE(_xlfn._xlws.FILTER(tbl_keywords[keyword_norm],(tbl_keywords[market]=$A7)*(tbl_keywords[has_ranking_sample]=TRUE)*(tbl_keywords[dup_keyword_market_flag]=FALSE)))),0)</f>
        <v>21</v>
      </c>
    </row>
    <row r="8" spans="1:8">
      <c r="A8" s="3"/>
      <c r="B8" s="3"/>
      <c r="C8" s="3"/>
      <c r="D8" s="3"/>
      <c r="E8" s="3"/>
      <c r="F8" s="3"/>
      <c r="G8" s="3"/>
      <c r="H8" s="3"/>
    </row>
    <row r="9" spans="1:8" ht="13.9">
      <c r="A9" s="17" t="s">
        <v>56</v>
      </c>
      <c r="B9" s="17"/>
      <c r="C9" s="17"/>
      <c r="D9" s="17"/>
      <c r="E9" s="17"/>
      <c r="F9" s="3"/>
      <c r="G9" s="3"/>
      <c r="H9" s="3"/>
    </row>
    <row r="10" spans="1:8" ht="13.9">
      <c r="A10" s="11" t="s">
        <v>32</v>
      </c>
      <c r="B10" s="11" t="s">
        <v>44</v>
      </c>
      <c r="C10" s="11" t="s">
        <v>45</v>
      </c>
      <c r="D10" s="11" t="s">
        <v>46</v>
      </c>
      <c r="E10" s="11" t="s">
        <v>47</v>
      </c>
      <c r="F10" s="3"/>
      <c r="G10" s="3"/>
      <c r="H10" s="3"/>
    </row>
    <row r="11" spans="1:8">
      <c r="A11" s="3" t="s">
        <v>40</v>
      </c>
      <c r="B11" s="6">
        <f>SUMIFS(tbl_keywords[avg_monthly_searches],tbl_keywords[market],$A11,tbl_keywords[intent],B$10,tbl_keywords[dup_keyword_market_flag],FALSE)</f>
        <v>337200</v>
      </c>
      <c r="C11" s="6">
        <f>SUMIFS(tbl_keywords[avg_monthly_searches],tbl_keywords[market],$A11,tbl_keywords[intent],C$10,tbl_keywords[dup_keyword_market_flag],FALSE)</f>
        <v>265500</v>
      </c>
      <c r="D11" s="6">
        <f>SUMIFS(tbl_keywords[avg_monthly_searches],tbl_keywords[market],$A11,tbl_keywords[intent],D$10,tbl_keywords[dup_keyword_market_flag],FALSE)</f>
        <v>51200</v>
      </c>
      <c r="E11" s="6">
        <f>SUM(B11:D11)</f>
        <v>653900</v>
      </c>
      <c r="F11" s="3"/>
      <c r="G11" s="3"/>
      <c r="H11" s="3"/>
    </row>
    <row r="12" spans="1:8">
      <c r="A12" s="3" t="s">
        <v>41</v>
      </c>
      <c r="B12" s="6">
        <f>SUMIFS(tbl_keywords[avg_monthly_searches],tbl_keywords[market],$A12,tbl_keywords[intent],B$10,tbl_keywords[dup_keyword_market_flag],FALSE)</f>
        <v>365100</v>
      </c>
      <c r="C12" s="6">
        <f>SUMIFS(tbl_keywords[avg_monthly_searches],tbl_keywords[market],$A12,tbl_keywords[intent],C$10,tbl_keywords[dup_keyword_market_flag],FALSE)</f>
        <v>147500</v>
      </c>
      <c r="D12" s="6">
        <f>SUMIFS(tbl_keywords[avg_monthly_searches],tbl_keywords[market],$A12,tbl_keywords[intent],D$10,tbl_keywords[dup_keyword_market_flag],FALSE)</f>
        <v>21900</v>
      </c>
      <c r="E12" s="6">
        <f t="shared" ref="E12:E13" si="1">SUM(B12:D12)</f>
        <v>534500</v>
      </c>
      <c r="F12" s="3"/>
      <c r="G12" s="3"/>
      <c r="H12" s="3"/>
    </row>
    <row r="13" spans="1:8">
      <c r="A13" s="3" t="s">
        <v>42</v>
      </c>
      <c r="B13" s="6">
        <f>SUMIFS(tbl_keywords[avg_monthly_searches],tbl_keywords[market],$A13,tbl_keywords[intent],B$10,tbl_keywords[dup_keyword_market_flag],FALSE)</f>
        <v>530200</v>
      </c>
      <c r="C13" s="6">
        <f>SUMIFS(tbl_keywords[avg_monthly_searches],tbl_keywords[market],$A13,tbl_keywords[intent],C$10,tbl_keywords[dup_keyword_market_flag],FALSE)</f>
        <v>406000</v>
      </c>
      <c r="D13" s="6">
        <f>SUMIFS(tbl_keywords[avg_monthly_searches],tbl_keywords[market],$A13,tbl_keywords[intent],D$10,tbl_keywords[dup_keyword_market_flag],FALSE)</f>
        <v>22500</v>
      </c>
      <c r="E13" s="6">
        <f t="shared" si="1"/>
        <v>958700</v>
      </c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 ht="13.9">
      <c r="A15" s="17" t="s">
        <v>57</v>
      </c>
      <c r="B15" s="17"/>
      <c r="C15" s="17"/>
      <c r="D15" s="17"/>
      <c r="E15" s="17"/>
      <c r="F15" s="3"/>
      <c r="G15" s="3"/>
      <c r="H15" s="3"/>
    </row>
    <row r="16" spans="1:8" ht="13.9">
      <c r="A16" s="11" t="s">
        <v>58</v>
      </c>
      <c r="B16" s="11" t="s">
        <v>40</v>
      </c>
      <c r="C16" s="11" t="s">
        <v>41</v>
      </c>
      <c r="D16" s="11" t="s">
        <v>42</v>
      </c>
      <c r="E16" s="11" t="s">
        <v>47</v>
      </c>
      <c r="F16" s="3"/>
      <c r="G16" s="3"/>
      <c r="H16" s="3"/>
    </row>
    <row r="17" spans="1:8">
      <c r="A17" s="3" t="s">
        <v>59</v>
      </c>
      <c r="B17" s="6">
        <f>SUMIFS(tbl_keywords[avg_monthly_searches],tbl_keywords[market],B$16,tbl_keywords[query_segment],$A17,tbl_keywords[dup_keyword_market_flag],FALSE)</f>
        <v>305800</v>
      </c>
      <c r="C17" s="6">
        <f>SUMIFS(tbl_keywords[avg_monthly_searches],tbl_keywords[market],C$16,tbl_keywords[query_segment],$A17,tbl_keywords[dup_keyword_market_flag],FALSE)</f>
        <v>162200</v>
      </c>
      <c r="D17" s="6">
        <f>SUMIFS(tbl_keywords[avg_monthly_searches],tbl_keywords[market],D$16,tbl_keywords[query_segment],$A17,tbl_keywords[dup_keyword_market_flag],FALSE)</f>
        <v>571700</v>
      </c>
      <c r="E17" s="6">
        <f>SUM(B17:D17)</f>
        <v>1039700</v>
      </c>
      <c r="F17" s="3"/>
      <c r="G17" s="3"/>
      <c r="H17" s="3"/>
    </row>
    <row r="18" spans="1:8">
      <c r="A18" s="3" t="s">
        <v>60</v>
      </c>
      <c r="B18" s="6">
        <f>SUMIFS(tbl_keywords[avg_monthly_searches],tbl_keywords[market],B$16,tbl_keywords[query_segment],$A18,tbl_keywords[dup_keyword_market_flag],FALSE)</f>
        <v>233300</v>
      </c>
      <c r="C18" s="6">
        <f>SUMIFS(tbl_keywords[avg_monthly_searches],tbl_keywords[market],C$16,tbl_keywords[query_segment],$A18,tbl_keywords[dup_keyword_market_flag],FALSE)</f>
        <v>228700</v>
      </c>
      <c r="D18" s="6">
        <f>SUMIFS(tbl_keywords[avg_monthly_searches],tbl_keywords[market],D$16,tbl_keywords[query_segment],$A18,tbl_keywords[dup_keyword_market_flag],FALSE)</f>
        <v>226300</v>
      </c>
      <c r="E18" s="6">
        <f t="shared" ref="E18:E25" si="2">SUM(B18:D18)</f>
        <v>688300</v>
      </c>
      <c r="F18" s="3"/>
      <c r="G18" s="3"/>
      <c r="H18" s="3"/>
    </row>
    <row r="19" spans="1:8">
      <c r="A19" s="3" t="s">
        <v>61</v>
      </c>
      <c r="B19" s="6">
        <f>SUMIFS(tbl_keywords[avg_monthly_searches],tbl_keywords[market],B$16,tbl_keywords[query_segment],$A19,tbl_keywords[dup_keyword_market_flag],FALSE)</f>
        <v>39900</v>
      </c>
      <c r="C19" s="6">
        <f>SUMIFS(tbl_keywords[avg_monthly_searches],tbl_keywords[market],C$16,tbl_keywords[query_segment],$A19,tbl_keywords[dup_keyword_market_flag],FALSE)</f>
        <v>73400</v>
      </c>
      <c r="D19" s="6">
        <f>SUMIFS(tbl_keywords[avg_monthly_searches],tbl_keywords[market],D$16,tbl_keywords[query_segment],$A19,tbl_keywords[dup_keyword_market_flag],FALSE)</f>
        <v>49000</v>
      </c>
      <c r="E19" s="6">
        <f t="shared" si="2"/>
        <v>162300</v>
      </c>
      <c r="F19" s="3"/>
      <c r="G19" s="3"/>
      <c r="H19" s="3"/>
    </row>
    <row r="20" spans="1:8">
      <c r="A20" s="3" t="s">
        <v>62</v>
      </c>
      <c r="B20" s="6">
        <f>SUMIFS(tbl_keywords[avg_monthly_searches],tbl_keywords[market],B$16,tbl_keywords[query_segment],$A20,tbl_keywords[dup_keyword_market_flag],FALSE)</f>
        <v>32000</v>
      </c>
      <c r="C20" s="6">
        <f>SUMIFS(tbl_keywords[avg_monthly_searches],tbl_keywords[market],C$16,tbl_keywords[query_segment],$A20,tbl_keywords[dup_keyword_market_flag],FALSE)</f>
        <v>6600</v>
      </c>
      <c r="D20" s="6">
        <f>SUMIFS(tbl_keywords[avg_monthly_searches],tbl_keywords[market],D$16,tbl_keywords[query_segment],$A20,tbl_keywords[dup_keyword_market_flag],FALSE)</f>
        <v>46000</v>
      </c>
      <c r="E20" s="6">
        <f t="shared" si="2"/>
        <v>84600</v>
      </c>
      <c r="F20" s="3"/>
      <c r="G20" s="3"/>
      <c r="H20" s="3"/>
    </row>
    <row r="21" spans="1:8">
      <c r="A21" s="3" t="s">
        <v>63</v>
      </c>
      <c r="B21" s="6">
        <f>SUMIFS(tbl_keywords[avg_monthly_searches],tbl_keywords[market],B$16,tbl_keywords[query_segment],$A21,tbl_keywords[dup_keyword_market_flag],FALSE)</f>
        <v>8000</v>
      </c>
      <c r="C21" s="6">
        <f>SUMIFS(tbl_keywords[avg_monthly_searches],tbl_keywords[market],C$16,tbl_keywords[query_segment],$A21,tbl_keywords[dup_keyword_market_flag],FALSE)</f>
        <v>8100</v>
      </c>
      <c r="D21" s="6">
        <f>SUMIFS(tbl_keywords[avg_monthly_searches],tbl_keywords[market],D$16,tbl_keywords[query_segment],$A21,tbl_keywords[dup_keyword_market_flag],FALSE)</f>
        <v>45100</v>
      </c>
      <c r="E21" s="6">
        <f t="shared" si="2"/>
        <v>61200</v>
      </c>
      <c r="F21" s="3"/>
      <c r="G21" s="3"/>
      <c r="H21" s="3"/>
    </row>
    <row r="22" spans="1:8">
      <c r="A22" s="3" t="s">
        <v>64</v>
      </c>
      <c r="B22" s="6">
        <f>SUMIFS(tbl_keywords[avg_monthly_searches],tbl_keywords[market],B$16,tbl_keywords[query_segment],$A22,tbl_keywords[dup_keyword_market_flag],FALSE)</f>
        <v>21200</v>
      </c>
      <c r="C22" s="6">
        <f>SUMIFS(tbl_keywords[avg_monthly_searches],tbl_keywords[market],C$16,tbl_keywords[query_segment],$A22,tbl_keywords[dup_keyword_market_flag],FALSE)</f>
        <v>11000</v>
      </c>
      <c r="D22" s="6">
        <f>SUMIFS(tbl_keywords[avg_monthly_searches],tbl_keywords[market],D$16,tbl_keywords[query_segment],$A22,tbl_keywords[dup_keyword_market_flag],FALSE)</f>
        <v>0</v>
      </c>
      <c r="E22" s="6">
        <f t="shared" si="2"/>
        <v>32200</v>
      </c>
      <c r="F22" s="3"/>
      <c r="G22" s="3"/>
      <c r="H22" s="3"/>
    </row>
    <row r="23" spans="1:8">
      <c r="A23" s="3" t="s">
        <v>65</v>
      </c>
      <c r="B23" s="6">
        <f>SUMIFS(tbl_keywords[avg_monthly_searches],tbl_keywords[market],B$16,tbl_keywords[query_segment],$A23,tbl_keywords[dup_keyword_market_flag],FALSE)</f>
        <v>3500</v>
      </c>
      <c r="C23" s="6">
        <f>SUMIFS(tbl_keywords[avg_monthly_searches],tbl_keywords[market],C$16,tbl_keywords[query_segment],$A23,tbl_keywords[dup_keyword_market_flag],FALSE)</f>
        <v>2400</v>
      </c>
      <c r="D23" s="6">
        <f>SUMIFS(tbl_keywords[avg_monthly_searches],tbl_keywords[market],D$16,tbl_keywords[query_segment],$A23,tbl_keywords[dup_keyword_market_flag],FALSE)</f>
        <v>6500</v>
      </c>
      <c r="E23" s="6">
        <f t="shared" si="2"/>
        <v>12400</v>
      </c>
      <c r="F23" s="3"/>
      <c r="G23" s="3"/>
      <c r="H23" s="3"/>
    </row>
    <row r="24" spans="1:8">
      <c r="A24" s="3" t="s">
        <v>66</v>
      </c>
      <c r="B24" s="6">
        <f>SUMIFS(tbl_keywords[avg_monthly_searches],tbl_keywords[market],B$16,tbl_keywords[query_segment],$A24,tbl_keywords[dup_keyword_market_flag],FALSE)</f>
        <v>10200</v>
      </c>
      <c r="C24" s="6">
        <f>SUMIFS(tbl_keywords[avg_monthly_searches],tbl_keywords[market],C$16,tbl_keywords[query_segment],$A24,tbl_keywords[dup_keyword_market_flag],FALSE)</f>
        <v>19900</v>
      </c>
      <c r="D24" s="6">
        <f>SUMIFS(tbl_keywords[avg_monthly_searches],tbl_keywords[market],D$16,tbl_keywords[query_segment],$A24,tbl_keywords[dup_keyword_market_flag],FALSE)</f>
        <v>14100</v>
      </c>
      <c r="E24" s="6">
        <f t="shared" si="2"/>
        <v>44200</v>
      </c>
      <c r="F24" s="3"/>
      <c r="G24" s="3"/>
      <c r="H24" s="3"/>
    </row>
    <row r="25" spans="1:8">
      <c r="A25" s="3" t="s">
        <v>67</v>
      </c>
      <c r="B25" s="6">
        <f>SUMIFS(tbl_keywords[avg_monthly_searches],tbl_keywords[market],B$16,tbl_keywords[query_segment],$A25,tbl_keywords[dup_keyword_market_flag],FALSE)</f>
        <v>0</v>
      </c>
      <c r="C25" s="6">
        <f>SUMIFS(tbl_keywords[avg_monthly_searches],tbl_keywords[market],C$16,tbl_keywords[query_segment],$A25,tbl_keywords[dup_keyword_market_flag],FALSE)</f>
        <v>22200</v>
      </c>
      <c r="D25" s="6">
        <f>SUMIFS(tbl_keywords[avg_monthly_searches],tbl_keywords[market],D$16,tbl_keywords[query_segment],$A25,tbl_keywords[dup_keyword_market_flag],FALSE)</f>
        <v>0</v>
      </c>
      <c r="E25" s="6">
        <f t="shared" si="2"/>
        <v>22200</v>
      </c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 ht="13.9">
      <c r="A27" s="17" t="s">
        <v>68</v>
      </c>
      <c r="B27" s="17"/>
      <c r="C27" s="17"/>
      <c r="D27" s="17"/>
      <c r="E27" s="17"/>
      <c r="F27" s="3"/>
      <c r="G27" s="3"/>
      <c r="H27" s="3"/>
    </row>
    <row r="28" spans="1:8" ht="13.9">
      <c r="A28" s="11" t="s">
        <v>32</v>
      </c>
      <c r="B28" s="11" t="s">
        <v>69</v>
      </c>
      <c r="C28" s="11" t="s">
        <v>70</v>
      </c>
      <c r="D28" s="11" t="s">
        <v>71</v>
      </c>
      <c r="E28" s="11" t="s">
        <v>47</v>
      </c>
      <c r="F28" s="3"/>
      <c r="G28" s="3"/>
      <c r="H28" s="3"/>
    </row>
    <row r="29" spans="1:8">
      <c r="A29" s="3" t="s">
        <v>40</v>
      </c>
      <c r="B29" s="6">
        <f>SUMIFS(tbl_keywords[avg_monthly_searches],tbl_keywords[market],$A29,tbl_keywords[competition],B$28,tbl_keywords[dup_keyword_market_flag],FALSE)</f>
        <v>474000</v>
      </c>
      <c r="C29" s="6">
        <f>SUMIFS(tbl_keywords[avg_monthly_searches],tbl_keywords[market],$A29,tbl_keywords[competition],C$28,tbl_keywords[dup_keyword_market_flag],FALSE)</f>
        <v>122000</v>
      </c>
      <c r="D29" s="6">
        <f>SUMIFS(tbl_keywords[avg_monthly_searches],tbl_keywords[market],$A29,tbl_keywords[competition],D$28,tbl_keywords[dup_keyword_market_flag],FALSE)</f>
        <v>57900</v>
      </c>
      <c r="E29" s="6">
        <f>SUM(B29:D29)</f>
        <v>653900</v>
      </c>
      <c r="F29" s="3"/>
      <c r="G29" s="3"/>
      <c r="H29" s="3"/>
    </row>
    <row r="30" spans="1:8">
      <c r="A30" s="3" t="s">
        <v>41</v>
      </c>
      <c r="B30" s="6">
        <f>SUMIFS(tbl_keywords[avg_monthly_searches],tbl_keywords[market],$A30,tbl_keywords[competition],B$28,tbl_keywords[dup_keyword_market_flag],FALSE)</f>
        <v>340900</v>
      </c>
      <c r="C30" s="6">
        <f>SUMIFS(tbl_keywords[avg_monthly_searches],tbl_keywords[market],$A30,tbl_keywords[competition],C$28,tbl_keywords[dup_keyword_market_flag],FALSE)</f>
        <v>172700</v>
      </c>
      <c r="D30" s="6">
        <f>SUMIFS(tbl_keywords[avg_monthly_searches],tbl_keywords[market],$A30,tbl_keywords[competition],D$28,tbl_keywords[dup_keyword_market_flag],FALSE)</f>
        <v>20900</v>
      </c>
      <c r="E30" s="6">
        <f t="shared" ref="E30:E31" si="3">SUM(B30:D30)</f>
        <v>534500</v>
      </c>
      <c r="F30" s="3"/>
      <c r="G30" s="3"/>
      <c r="H30" s="3"/>
    </row>
    <row r="31" spans="1:8">
      <c r="A31" s="3" t="s">
        <v>42</v>
      </c>
      <c r="B31" s="6">
        <f>SUMIFS(tbl_keywords[avg_monthly_searches],tbl_keywords[market],$A31,tbl_keywords[competition],B$28,tbl_keywords[dup_keyword_market_flag],FALSE)</f>
        <v>790000</v>
      </c>
      <c r="C31" s="6">
        <f>SUMIFS(tbl_keywords[avg_monthly_searches],tbl_keywords[market],$A31,tbl_keywords[competition],C$28,tbl_keywords[dup_keyword_market_flag],FALSE)</f>
        <v>144400</v>
      </c>
      <c r="D31" s="6">
        <f>SUMIFS(tbl_keywords[avg_monthly_searches],tbl_keywords[market],$A31,tbl_keywords[competition],D$28,tbl_keywords[dup_keyword_market_flag],FALSE)</f>
        <v>24300</v>
      </c>
      <c r="E31" s="6">
        <f t="shared" si="3"/>
        <v>958700</v>
      </c>
      <c r="F31" s="3"/>
      <c r="G31" s="3"/>
      <c r="H31" s="3"/>
    </row>
    <row r="32" spans="1:8">
      <c r="A32" s="3"/>
      <c r="B32" s="3"/>
      <c r="C32" s="3"/>
      <c r="D32" s="3"/>
      <c r="E32" s="3"/>
      <c r="F32" s="3"/>
      <c r="G32" s="3"/>
      <c r="H32" s="3"/>
    </row>
    <row r="33" spans="1:8" ht="13.9">
      <c r="A33" s="17" t="s">
        <v>796</v>
      </c>
      <c r="B33" s="17"/>
      <c r="C33" s="17"/>
      <c r="D33" s="17"/>
      <c r="E33" s="17"/>
      <c r="F33" s="3"/>
      <c r="G33" s="3"/>
      <c r="H33" s="3"/>
    </row>
    <row r="34" spans="1:8" ht="13.9">
      <c r="A34" s="11" t="s">
        <v>48</v>
      </c>
      <c r="B34" s="11" t="s">
        <v>40</v>
      </c>
      <c r="C34" s="11" t="s">
        <v>41</v>
      </c>
      <c r="D34" s="11" t="s">
        <v>42</v>
      </c>
      <c r="E34" s="11" t="s">
        <v>49</v>
      </c>
      <c r="F34" s="3"/>
      <c r="G34" s="3"/>
      <c r="H34" s="3"/>
    </row>
    <row r="35" spans="1:8">
      <c r="A35" s="3" t="s">
        <v>50</v>
      </c>
      <c r="B35" s="6">
        <f>COUNTIFS(tbl_rankings[market],B$34,tbl_rankings[player_type],$A35)</f>
        <v>16</v>
      </c>
      <c r="C35" s="6">
        <f>COUNTIFS(tbl_rankings[market],C$34,tbl_rankings[player_type],$A35)</f>
        <v>12</v>
      </c>
      <c r="D35" s="6">
        <f>COUNTIFS(tbl_rankings[market],D$34,tbl_rankings[player_type],$A35)</f>
        <v>32</v>
      </c>
      <c r="E35" s="6">
        <f>SUM(B35:D35)</f>
        <v>60</v>
      </c>
      <c r="F35" s="3"/>
      <c r="G35" s="3"/>
      <c r="H35" s="3"/>
    </row>
    <row r="36" spans="1:8">
      <c r="A36" s="3" t="s">
        <v>51</v>
      </c>
      <c r="B36" s="6">
        <f>COUNTIFS(tbl_rankings[market],B$34,tbl_rankings[player_type],$A36)</f>
        <v>15</v>
      </c>
      <c r="C36" s="6">
        <f>COUNTIFS(tbl_rankings[market],C$34,tbl_rankings[player_type],$A36)</f>
        <v>20</v>
      </c>
      <c r="D36" s="6">
        <f>COUNTIFS(tbl_rankings[market],D$34,tbl_rankings[player_type],$A36)</f>
        <v>22</v>
      </c>
      <c r="E36" s="6">
        <f t="shared" ref="E36:E38" si="4">SUM(B36:D36)</f>
        <v>57</v>
      </c>
      <c r="F36" s="3"/>
      <c r="G36" s="3"/>
      <c r="H36" s="3"/>
    </row>
    <row r="37" spans="1:8">
      <c r="A37" s="3" t="s">
        <v>52</v>
      </c>
      <c r="B37" s="6">
        <f>COUNTIFS(tbl_rankings[market],B$34,tbl_rankings[player_type],$A37)</f>
        <v>2</v>
      </c>
      <c r="C37" s="6">
        <f>COUNTIFS(tbl_rankings[market],C$34,tbl_rankings[player_type],$A37)</f>
        <v>6</v>
      </c>
      <c r="D37" s="6">
        <f>COUNTIFS(tbl_rankings[market],D$34,tbl_rankings[player_type],$A37)</f>
        <v>0</v>
      </c>
      <c r="E37" s="6">
        <f t="shared" si="4"/>
        <v>8</v>
      </c>
      <c r="F37" s="3"/>
      <c r="G37" s="3"/>
      <c r="H37" s="3"/>
    </row>
    <row r="38" spans="1:8">
      <c r="A38" s="3" t="s">
        <v>53</v>
      </c>
      <c r="B38" s="6">
        <f>COUNTIFS(tbl_rankings[market],B$34,tbl_rankings[player_type],$A38)</f>
        <v>0</v>
      </c>
      <c r="C38" s="6">
        <f>COUNTIFS(tbl_rankings[market],C$34,tbl_rankings[player_type],$A38)</f>
        <v>0</v>
      </c>
      <c r="D38" s="6">
        <f>COUNTIFS(tbl_rankings[market],D$34,tbl_rankings[player_type],$A38)</f>
        <v>0</v>
      </c>
      <c r="E38" s="6">
        <f t="shared" si="4"/>
        <v>0</v>
      </c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 ht="13.9">
      <c r="A40" s="17" t="s">
        <v>72</v>
      </c>
      <c r="B40" s="17"/>
      <c r="C40" s="17"/>
      <c r="D40" s="17"/>
      <c r="E40" s="17"/>
      <c r="F40" s="3"/>
      <c r="G40" s="3"/>
      <c r="H40" s="3"/>
    </row>
    <row r="41" spans="1:8" ht="27.75">
      <c r="A41" s="11" t="s">
        <v>48</v>
      </c>
      <c r="B41" s="11" t="s">
        <v>40</v>
      </c>
      <c r="C41" s="11" t="s">
        <v>41</v>
      </c>
      <c r="D41" s="11" t="s">
        <v>42</v>
      </c>
      <c r="E41" s="11" t="s">
        <v>73</v>
      </c>
      <c r="F41" s="3"/>
      <c r="G41" s="3"/>
      <c r="H41" s="3"/>
    </row>
    <row r="42" spans="1:8">
      <c r="A42" s="3" t="s">
        <v>50</v>
      </c>
      <c r="B42" s="6">
        <f>SUMIFS(tbl_rankings[estimated_monthly_traffic],tbl_rankings[market],B$41,tbl_rankings[player_type],$A42)</f>
        <v>28510</v>
      </c>
      <c r="C42" s="6">
        <f>SUMIFS(tbl_rankings[estimated_monthly_traffic],tbl_rankings[market],C$41,tbl_rankings[player_type],$A42)</f>
        <v>13820</v>
      </c>
      <c r="D42" s="6">
        <f>SUMIFS(tbl_rankings[estimated_monthly_traffic],tbl_rankings[market],D$41,tbl_rankings[player_type],$A42)</f>
        <v>103170</v>
      </c>
      <c r="E42" s="6">
        <f>SUM(B42:D42)</f>
        <v>145500</v>
      </c>
      <c r="F42" s="3"/>
      <c r="G42" s="3"/>
      <c r="H42" s="3"/>
    </row>
    <row r="43" spans="1:8">
      <c r="A43" s="3" t="s">
        <v>51</v>
      </c>
      <c r="B43" s="6">
        <f>SUMIFS(tbl_rankings[estimated_monthly_traffic],tbl_rankings[market],B$41,tbl_rankings[player_type],$A43)</f>
        <v>36630</v>
      </c>
      <c r="C43" s="6">
        <f>SUMIFS(tbl_rankings[estimated_monthly_traffic],tbl_rankings[market],C$41,tbl_rankings[player_type],$A43)</f>
        <v>38500</v>
      </c>
      <c r="D43" s="6">
        <f>SUMIFS(tbl_rankings[estimated_monthly_traffic],tbl_rankings[market],D$41,tbl_rankings[player_type],$A43)</f>
        <v>32330</v>
      </c>
      <c r="E43" s="6">
        <f t="shared" ref="E43:E44" si="5">SUM(B43:D43)</f>
        <v>107460</v>
      </c>
      <c r="F43" s="3"/>
      <c r="G43" s="3"/>
      <c r="H43" s="3"/>
    </row>
    <row r="44" spans="1:8">
      <c r="A44" s="3" t="s">
        <v>52</v>
      </c>
      <c r="B44" s="6">
        <f>SUMIFS(tbl_rankings[estimated_monthly_traffic],tbl_rankings[market],B$41,tbl_rankings[player_type],$A44)</f>
        <v>4400</v>
      </c>
      <c r="C44" s="6">
        <f>SUMIFS(tbl_rankings[estimated_monthly_traffic],tbl_rankings[market],C$41,tbl_rankings[player_type],$A44)</f>
        <v>9120</v>
      </c>
      <c r="D44" s="6">
        <f>SUMIFS(tbl_rankings[estimated_monthly_traffic],tbl_rankings[market],D$41,tbl_rankings[player_type],$A44)</f>
        <v>0</v>
      </c>
      <c r="E44" s="6">
        <f t="shared" si="5"/>
        <v>13520</v>
      </c>
      <c r="F44" s="3"/>
      <c r="G44" s="3"/>
      <c r="H44" s="3"/>
    </row>
    <row r="45" spans="1:8">
      <c r="A45" s="3" t="s">
        <v>53</v>
      </c>
      <c r="B45" s="6">
        <f>SUMIFS(tbl_rankings[estimated_monthly_traffic],tbl_rankings[market],B$41,tbl_rankings[player_type],$A45)</f>
        <v>0</v>
      </c>
      <c r="C45" s="6">
        <f>SUMIFS(tbl_rankings[estimated_monthly_traffic],tbl_rankings[market],C$41,tbl_rankings[player_type],$A45)</f>
        <v>0</v>
      </c>
      <c r="D45" s="6">
        <f>SUMIFS(tbl_rankings[estimated_monthly_traffic],tbl_rankings[market],D$41,tbl_rankings[player_type],$A45)</f>
        <v>0</v>
      </c>
      <c r="E45" s="6">
        <f>SUM(B45:D45)</f>
        <v>0</v>
      </c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 ht="13.9">
      <c r="A47" s="17" t="s">
        <v>74</v>
      </c>
      <c r="B47" s="17"/>
      <c r="C47" s="17"/>
      <c r="D47" s="17"/>
      <c r="E47" s="17"/>
      <c r="F47" s="3"/>
      <c r="G47" s="3"/>
      <c r="H47" s="3"/>
    </row>
    <row r="48" spans="1:8" ht="27.75">
      <c r="A48" s="11" t="s">
        <v>75</v>
      </c>
      <c r="B48" s="11" t="s">
        <v>76</v>
      </c>
      <c r="C48" s="11" t="s">
        <v>73</v>
      </c>
      <c r="D48" s="11" t="s">
        <v>77</v>
      </c>
      <c r="E48" s="11" t="s">
        <v>797</v>
      </c>
      <c r="F48" s="3"/>
      <c r="G48" s="3"/>
      <c r="H48" s="3"/>
    </row>
    <row r="49" spans="1:8">
      <c r="A49" s="3" t="s">
        <v>78</v>
      </c>
      <c r="B49" s="6">
        <f>COUNTIF(tbl_rankings[competitor_domain],A49)</f>
        <v>44</v>
      </c>
      <c r="C49" s="6">
        <f>SUMIFS(tbl_rankings[estimated_monthly_traffic],tbl_rankings[competitor_domain],A49)</f>
        <v>96080</v>
      </c>
      <c r="D49" s="6">
        <f>_xlfn.MINIFS(tbl_rankings[estimated_position],tbl_rankings[competitor_domain],A49)</f>
        <v>1</v>
      </c>
      <c r="E49" s="3" t="str" cm="1">
        <f t="array" ref="E49">_xlfn.TEXTJOIN(", ",TRUE,_xlfn._xlws.SORT(_xlfn.UNIQUE(_xlfn._xlws.FILTER(tbl_rankings[market],tbl_rankings[competitor_domain]=A49))))</f>
        <v>ES, FR, UK</v>
      </c>
      <c r="F49" s="3"/>
      <c r="G49" s="3"/>
      <c r="H49" s="3"/>
    </row>
    <row r="50" spans="1:8">
      <c r="A50" s="3" t="s">
        <v>79</v>
      </c>
      <c r="B50" s="6">
        <f>COUNTIF(tbl_rankings[competitor_domain],A50)</f>
        <v>17</v>
      </c>
      <c r="C50" s="6">
        <f>SUMIFS(tbl_rankings[estimated_monthly_traffic],tbl_rankings[competitor_domain],A50)</f>
        <v>68730</v>
      </c>
      <c r="D50" s="6">
        <f>_xlfn.MINIFS(tbl_rankings[estimated_position],tbl_rankings[competitor_domain],A50)</f>
        <v>1</v>
      </c>
      <c r="E50" s="3" t="str" cm="1">
        <f t="array" ref="E50">_xlfn.TEXTJOIN(", ",TRUE,_xlfn._xlws.SORT(_xlfn.UNIQUE(_xlfn._xlws.FILTER(tbl_rankings[market],tbl_rankings[competitor_domain]=A50))))</f>
        <v>UK</v>
      </c>
      <c r="F50" s="3"/>
      <c r="G50" s="3"/>
      <c r="H50" s="3"/>
    </row>
    <row r="51" spans="1:8">
      <c r="A51" s="3" t="s">
        <v>81</v>
      </c>
      <c r="B51" s="6">
        <f>COUNTIF(tbl_rankings[competitor_domain],A51)</f>
        <v>12</v>
      </c>
      <c r="C51" s="6">
        <f>SUMIFS(tbl_rankings[estimated_monthly_traffic],tbl_rankings[competitor_domain],A51)</f>
        <v>13820</v>
      </c>
      <c r="D51" s="6">
        <f>_xlfn.MINIFS(tbl_rankings[estimated_position],tbl_rankings[competitor_domain],A51)</f>
        <v>2</v>
      </c>
      <c r="E51" s="3" t="str" cm="1">
        <f t="array" ref="E51">_xlfn.TEXTJOIN(", ",TRUE,_xlfn._xlws.SORT(_xlfn.UNIQUE(_xlfn._xlws.FILTER(tbl_rankings[market],tbl_rankings[competitor_domain]=A51))))</f>
        <v>FR</v>
      </c>
      <c r="F51" s="3"/>
      <c r="G51" s="3"/>
      <c r="H51" s="3"/>
    </row>
    <row r="52" spans="1:8">
      <c r="A52" s="3" t="s">
        <v>80</v>
      </c>
      <c r="B52" s="6">
        <f>COUNTIF(tbl_rankings[competitor_domain],A52)</f>
        <v>11</v>
      </c>
      <c r="C52" s="6">
        <f>SUMIFS(tbl_rankings[estimated_monthly_traffic],tbl_rankings[competitor_domain],A52)</f>
        <v>31260</v>
      </c>
      <c r="D52" s="6">
        <f>_xlfn.MINIFS(tbl_rankings[estimated_position],tbl_rankings[competitor_domain],A52)</f>
        <v>1</v>
      </c>
      <c r="E52" s="3" t="str" cm="1">
        <f t="array" ref="E52">_xlfn.TEXTJOIN(", ",TRUE,_xlfn._xlws.SORT(_xlfn.UNIQUE(_xlfn._xlws.FILTER(tbl_rankings[market],tbl_rankings[competitor_domain]=A52))))</f>
        <v>UK</v>
      </c>
      <c r="F52" s="3"/>
      <c r="G52" s="3"/>
      <c r="H52" s="3"/>
    </row>
    <row r="53" spans="1:8">
      <c r="A53" s="3" t="s">
        <v>82</v>
      </c>
      <c r="B53" s="6">
        <f>COUNTIF(tbl_rankings[competitor_domain],A53)</f>
        <v>10</v>
      </c>
      <c r="C53" s="6">
        <f>SUMIFS(tbl_rankings[estimated_monthly_traffic],tbl_rankings[competitor_domain],A53)</f>
        <v>16700</v>
      </c>
      <c r="D53" s="6">
        <f>_xlfn.MINIFS(tbl_rankings[estimated_position],tbl_rankings[competitor_domain],A53)</f>
        <v>2</v>
      </c>
      <c r="E53" s="3" t="str" cm="1">
        <f t="array" ref="E53">_xlfn.TEXTJOIN(", ",TRUE,_xlfn._xlws.SORT(_xlfn.UNIQUE(_xlfn._xlws.FILTER(tbl_rankings[market],tbl_rankings[competitor_domain]=A53))))</f>
        <v>ES</v>
      </c>
      <c r="F53" s="3"/>
      <c r="G53" s="3"/>
      <c r="H53" s="3"/>
    </row>
    <row r="54" spans="1:8">
      <c r="A54" s="3" t="s">
        <v>83</v>
      </c>
      <c r="B54" s="6">
        <f>COUNTIF(tbl_rankings[competitor_domain],A54)</f>
        <v>8</v>
      </c>
      <c r="C54" s="6">
        <f>SUMIFS(tbl_rankings[estimated_monthly_traffic],tbl_rankings[competitor_domain],A54)</f>
        <v>13520</v>
      </c>
      <c r="D54" s="6">
        <f>_xlfn.MINIFS(tbl_rankings[estimated_position],tbl_rankings[competitor_domain],A54)</f>
        <v>2</v>
      </c>
      <c r="E54" s="3" t="str" cm="1">
        <f t="array" ref="E54">_xlfn.TEXTJOIN(", ",TRUE,_xlfn._xlws.SORT(_xlfn.UNIQUE(_xlfn._xlws.FILTER(tbl_rankings[market],tbl_rankings[competitor_domain]=A54))))</f>
        <v>ES, FR</v>
      </c>
      <c r="F54" s="3"/>
      <c r="G54" s="3"/>
      <c r="H54" s="3"/>
    </row>
    <row r="55" spans="1:8">
      <c r="A55" s="3" t="s">
        <v>84</v>
      </c>
      <c r="B55" s="6">
        <f>COUNTIF(tbl_rankings[competitor_domain],A55)</f>
        <v>6</v>
      </c>
      <c r="C55" s="6">
        <f>SUMIFS(tbl_rankings[estimated_monthly_traffic],tbl_rankings[competitor_domain],A55)</f>
        <v>11810</v>
      </c>
      <c r="D55" s="6">
        <f>_xlfn.MINIFS(tbl_rankings[estimated_position],tbl_rankings[competitor_domain],A55)</f>
        <v>2</v>
      </c>
      <c r="E55" s="3" t="str" cm="1">
        <f t="array" ref="E55">_xlfn.TEXTJOIN(", ",TRUE,_xlfn._xlws.SORT(_xlfn.UNIQUE(_xlfn._xlws.FILTER(tbl_rankings[market],tbl_rankings[competitor_domain]=A55))))</f>
        <v>ES</v>
      </c>
      <c r="F55" s="3"/>
      <c r="G55" s="3"/>
      <c r="H55" s="3"/>
    </row>
    <row r="56" spans="1:8">
      <c r="A56" s="3" t="s">
        <v>85</v>
      </c>
      <c r="B56" s="6">
        <f>COUNTIF(tbl_rankings[competitor_domain],A56)</f>
        <v>5</v>
      </c>
      <c r="C56" s="6">
        <f>SUMIFS(tbl_rankings[estimated_monthly_traffic],tbl_rankings[competitor_domain],A56)</f>
        <v>5730</v>
      </c>
      <c r="D56" s="6">
        <f>_xlfn.MINIFS(tbl_rankings[estimated_position],tbl_rankings[competitor_domain],A56)</f>
        <v>1</v>
      </c>
      <c r="E56" s="3" t="str" cm="1">
        <f t="array" ref="E56">_xlfn.TEXTJOIN(", ",TRUE,_xlfn._xlws.SORT(_xlfn.UNIQUE(_xlfn._xlws.FILTER(tbl_rankings[market],tbl_rankings[competitor_domain]=A56))))</f>
        <v>UK</v>
      </c>
      <c r="F56" s="3"/>
      <c r="G56" s="3"/>
      <c r="H56" s="3"/>
    </row>
    <row r="57" spans="1:8">
      <c r="A57" s="3" t="s">
        <v>86</v>
      </c>
      <c r="B57" s="6">
        <f>COUNTIF(tbl_rankings[competitor_domain],A57)</f>
        <v>4</v>
      </c>
      <c r="C57" s="6">
        <f>SUMIFS(tbl_rankings[estimated_monthly_traffic],tbl_rankings[competitor_domain],A57)</f>
        <v>3550</v>
      </c>
      <c r="D57" s="6">
        <f>_xlfn.MINIFS(tbl_rankings[estimated_position],tbl_rankings[competitor_domain],A57)</f>
        <v>3</v>
      </c>
      <c r="E57" s="3" t="str" cm="1">
        <f t="array" ref="E57">_xlfn.TEXTJOIN(", ",TRUE,_xlfn._xlws.SORT(_xlfn.UNIQUE(_xlfn._xlws.FILTER(tbl_rankings[market],tbl_rankings[competitor_domain]=A57))))</f>
        <v>ES, FR, UK</v>
      </c>
      <c r="F57" s="3"/>
      <c r="G57" s="3"/>
      <c r="H57" s="3"/>
    </row>
    <row r="58" spans="1:8">
      <c r="A58" s="3" t="s">
        <v>87</v>
      </c>
      <c r="B58" s="6">
        <f>COUNTIF(tbl_rankings[competitor_domain],A58)</f>
        <v>4</v>
      </c>
      <c r="C58" s="6">
        <f>SUMIFS(tbl_rankings[estimated_monthly_traffic],tbl_rankings[competitor_domain],A58)</f>
        <v>3180</v>
      </c>
      <c r="D58" s="6">
        <f>_xlfn.MINIFS(tbl_rankings[estimated_position],tbl_rankings[competitor_domain],A58)</f>
        <v>2</v>
      </c>
      <c r="E58" s="3" t="str" cm="1">
        <f t="array" ref="E58">_xlfn.TEXTJOIN(", ",TRUE,_xlfn._xlws.SORT(_xlfn.UNIQUE(_xlfn._xlws.FILTER(tbl_rankings[market],tbl_rankings[competitor_domain]=A58))))</f>
        <v>UK</v>
      </c>
      <c r="F58" s="3"/>
      <c r="G58" s="3"/>
      <c r="H58" s="3"/>
    </row>
    <row r="59" spans="1:8">
      <c r="A59" s="3" t="s">
        <v>88</v>
      </c>
      <c r="B59" s="6">
        <f>COUNTIF(tbl_rankings[competitor_domain],A59)</f>
        <v>3</v>
      </c>
      <c r="C59" s="6">
        <f>SUMIFS(tbl_rankings[estimated_monthly_traffic],tbl_rankings[competitor_domain],A59)</f>
        <v>1500</v>
      </c>
      <c r="D59" s="6">
        <f>_xlfn.MINIFS(tbl_rankings[estimated_position],tbl_rankings[competitor_domain],A59)</f>
        <v>4</v>
      </c>
      <c r="E59" s="3" t="str" cm="1">
        <f t="array" ref="E59">_xlfn.TEXTJOIN(", ",TRUE,_xlfn._xlws.SORT(_xlfn.UNIQUE(_xlfn._xlws.FILTER(tbl_rankings[market],tbl_rankings[competitor_domain]=A59))))</f>
        <v>FR, UK</v>
      </c>
      <c r="F59" s="3"/>
      <c r="G59" s="3"/>
      <c r="H59" s="3"/>
    </row>
    <row r="60" spans="1:8">
      <c r="A60" t="s">
        <v>89</v>
      </c>
      <c r="B60" s="6">
        <f>COUNTIF(tbl_rankings[competitor_domain],A60)</f>
        <v>1</v>
      </c>
      <c r="C60" s="6">
        <f>SUMIFS(tbl_rankings[estimated_monthly_traffic],tbl_rankings[competitor_domain],A60)</f>
        <v>600</v>
      </c>
      <c r="D60" s="6">
        <f>_xlfn.MINIFS(tbl_rankings[estimated_position],tbl_rankings[competitor_domain],A60)</f>
        <v>5</v>
      </c>
      <c r="E60" s="3" t="str" cm="1">
        <f t="array" ref="E60">_xlfn.TEXTJOIN(", ",TRUE,_xlfn._xlws.SORT(_xlfn.UNIQUE(_xlfn._xlws.FILTER(tbl_rankings[market],tbl_rankings[competitor_domain]=A60))))</f>
        <v>UK</v>
      </c>
    </row>
  </sheetData>
  <mergeCells count="8">
    <mergeCell ref="A33:E33"/>
    <mergeCell ref="A40:E40"/>
    <mergeCell ref="A47:E47"/>
    <mergeCell ref="A1:H1"/>
    <mergeCell ref="A3:H3"/>
    <mergeCell ref="A9:E9"/>
    <mergeCell ref="A15:E15"/>
    <mergeCell ref="A27:E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4"/>
  <sheetViews>
    <sheetView zoomScaleNormal="100" workbookViewId="0">
      <pane ySplit="1" topLeftCell="A2" activePane="bottomLeft" state="frozen"/>
      <selection pane="bottomLeft" activeCell="C4" sqref="C4"/>
    </sheetView>
  </sheetViews>
  <sheetFormatPr baseColWidth="10" defaultColWidth="9" defaultRowHeight="13.5"/>
  <cols>
    <col min="1" max="1" width="42.6875" customWidth="1"/>
    <col min="2" max="2" width="8.5" customWidth="1"/>
    <col min="3" max="3" width="21.5" customWidth="1"/>
    <col min="4" max="4" width="14.625" customWidth="1"/>
    <col min="5" max="5" width="8.1875" customWidth="1"/>
    <col min="6" max="6" width="13.1875" customWidth="1"/>
    <col min="7" max="7" width="42.25" customWidth="1"/>
    <col min="8" max="8" width="45.625" customWidth="1"/>
    <col min="9" max="9" width="10.1875" customWidth="1"/>
    <col min="10" max="10" width="22" customWidth="1"/>
    <col min="11" max="11" width="19" customWidth="1"/>
    <col min="12" max="12" width="24.75" customWidth="1"/>
    <col min="13" max="13" width="14.25" customWidth="1"/>
  </cols>
  <sheetData>
    <row r="1" spans="1:13" ht="13.9">
      <c r="A1" s="11" t="s">
        <v>90</v>
      </c>
      <c r="B1" s="11" t="s">
        <v>91</v>
      </c>
      <c r="C1" s="11" t="s">
        <v>92</v>
      </c>
      <c r="D1" s="11" t="s">
        <v>93</v>
      </c>
      <c r="E1" s="11" t="s">
        <v>94</v>
      </c>
      <c r="F1" s="11" t="s">
        <v>95</v>
      </c>
      <c r="G1" s="11" t="s">
        <v>96</v>
      </c>
      <c r="H1" s="11" t="s">
        <v>97</v>
      </c>
      <c r="I1" s="11" t="s">
        <v>98</v>
      </c>
      <c r="J1" s="11" t="s">
        <v>99</v>
      </c>
      <c r="K1" s="11" t="s">
        <v>100</v>
      </c>
      <c r="L1" s="11" t="s">
        <v>101</v>
      </c>
      <c r="M1" s="11" t="s">
        <v>102</v>
      </c>
    </row>
    <row r="2" spans="1:13">
      <c r="A2" s="3" t="s">
        <v>103</v>
      </c>
      <c r="B2" s="3" t="s">
        <v>40</v>
      </c>
      <c r="C2" s="6">
        <v>40500</v>
      </c>
      <c r="D2" s="3" t="s">
        <v>69</v>
      </c>
      <c r="E2" s="9">
        <v>1.85</v>
      </c>
      <c r="F2" s="3" t="s">
        <v>44</v>
      </c>
      <c r="G2" s="3" t="s">
        <v>104</v>
      </c>
      <c r="H2" s="3" t="s">
        <v>105</v>
      </c>
      <c r="I2" s="8" t="b">
        <v>0</v>
      </c>
      <c r="J2" s="3" t="s">
        <v>60</v>
      </c>
      <c r="K2" s="8" t="b">
        <v>1</v>
      </c>
      <c r="L2" s="8" t="b">
        <v>0</v>
      </c>
      <c r="M2" s="8" t="b">
        <v>0</v>
      </c>
    </row>
    <row r="3" spans="1:13">
      <c r="A3" s="3" t="s">
        <v>106</v>
      </c>
      <c r="B3" s="3" t="s">
        <v>40</v>
      </c>
      <c r="C3" s="6">
        <v>18100</v>
      </c>
      <c r="D3" s="3" t="s">
        <v>69</v>
      </c>
      <c r="E3" s="9">
        <v>1.92</v>
      </c>
      <c r="F3" s="3" t="s">
        <v>44</v>
      </c>
      <c r="G3" s="3" t="s">
        <v>106</v>
      </c>
      <c r="H3" s="3" t="s">
        <v>107</v>
      </c>
      <c r="I3" s="8" t="b">
        <v>0</v>
      </c>
      <c r="J3" s="3" t="s">
        <v>60</v>
      </c>
      <c r="K3" s="8" t="b">
        <v>1</v>
      </c>
      <c r="L3" s="8" t="b">
        <v>0</v>
      </c>
      <c r="M3" s="8" t="b">
        <v>0</v>
      </c>
    </row>
    <row r="4" spans="1:13">
      <c r="A4" s="3" t="s">
        <v>108</v>
      </c>
      <c r="B4" s="3" t="s">
        <v>40</v>
      </c>
      <c r="C4" s="6">
        <v>33100</v>
      </c>
      <c r="D4" s="3" t="s">
        <v>69</v>
      </c>
      <c r="E4" s="9">
        <v>1.78</v>
      </c>
      <c r="F4" s="3" t="s">
        <v>44</v>
      </c>
      <c r="G4" s="3" t="s">
        <v>109</v>
      </c>
      <c r="H4" s="3" t="s">
        <v>110</v>
      </c>
      <c r="I4" s="8" t="b">
        <v>0</v>
      </c>
      <c r="J4" s="3" t="s">
        <v>60</v>
      </c>
      <c r="K4" s="8" t="b">
        <v>0</v>
      </c>
      <c r="L4" s="8" t="b">
        <v>0</v>
      </c>
      <c r="M4" s="8" t="b">
        <v>0</v>
      </c>
    </row>
    <row r="5" spans="1:13">
      <c r="A5" s="3" t="s">
        <v>111</v>
      </c>
      <c r="B5" s="3" t="s">
        <v>40</v>
      </c>
      <c r="C5" s="6">
        <v>22200</v>
      </c>
      <c r="D5" s="3" t="s">
        <v>69</v>
      </c>
      <c r="E5" s="9">
        <v>1.45</v>
      </c>
      <c r="F5" s="3" t="s">
        <v>44</v>
      </c>
      <c r="G5" s="3" t="s">
        <v>112</v>
      </c>
      <c r="H5" s="3" t="s">
        <v>113</v>
      </c>
      <c r="I5" s="8" t="b">
        <v>0</v>
      </c>
      <c r="J5" s="3" t="s">
        <v>62</v>
      </c>
      <c r="K5" s="8" t="b">
        <v>1</v>
      </c>
      <c r="L5" s="8" t="b">
        <v>0</v>
      </c>
      <c r="M5" s="8" t="b">
        <v>0</v>
      </c>
    </row>
    <row r="6" spans="1:13">
      <c r="A6" s="3" t="s">
        <v>114</v>
      </c>
      <c r="B6" s="3" t="s">
        <v>40</v>
      </c>
      <c r="C6" s="6">
        <v>9900</v>
      </c>
      <c r="D6" s="3" t="s">
        <v>69</v>
      </c>
      <c r="E6" s="9">
        <v>1.62</v>
      </c>
      <c r="F6" s="3" t="s">
        <v>44</v>
      </c>
      <c r="G6" s="3" t="s">
        <v>115</v>
      </c>
      <c r="H6" s="3" t="s">
        <v>116</v>
      </c>
      <c r="I6" s="8" t="b">
        <v>0</v>
      </c>
      <c r="J6" s="3" t="s">
        <v>61</v>
      </c>
      <c r="K6" s="8" t="b">
        <v>0</v>
      </c>
      <c r="L6" s="8" t="b">
        <v>0</v>
      </c>
      <c r="M6" s="8" t="b">
        <v>0</v>
      </c>
    </row>
    <row r="7" spans="1:13">
      <c r="A7" s="3" t="s">
        <v>117</v>
      </c>
      <c r="B7" s="3" t="s">
        <v>40</v>
      </c>
      <c r="C7" s="6">
        <v>165000</v>
      </c>
      <c r="D7" s="3" t="s">
        <v>69</v>
      </c>
      <c r="E7" s="9">
        <v>2.1</v>
      </c>
      <c r="F7" s="3" t="s">
        <v>45</v>
      </c>
      <c r="G7" s="3" t="s">
        <v>117</v>
      </c>
      <c r="H7" s="3" t="s">
        <v>118</v>
      </c>
      <c r="I7" s="8" t="b">
        <v>1</v>
      </c>
      <c r="J7" s="3" t="s">
        <v>59</v>
      </c>
      <c r="K7" s="8" t="b">
        <v>0</v>
      </c>
      <c r="L7" s="8" t="b">
        <v>0</v>
      </c>
      <c r="M7" s="8" t="b">
        <v>0</v>
      </c>
    </row>
    <row r="8" spans="1:13">
      <c r="A8" s="3" t="s">
        <v>119</v>
      </c>
      <c r="B8" s="3" t="s">
        <v>40</v>
      </c>
      <c r="C8" s="6">
        <v>27100</v>
      </c>
      <c r="D8" s="3" t="s">
        <v>69</v>
      </c>
      <c r="E8" s="9">
        <v>1.95</v>
      </c>
      <c r="F8" s="3" t="s">
        <v>45</v>
      </c>
      <c r="G8" s="3" t="s">
        <v>119</v>
      </c>
      <c r="H8" s="3" t="s">
        <v>120</v>
      </c>
      <c r="I8" s="8" t="b">
        <v>1</v>
      </c>
      <c r="J8" s="3" t="s">
        <v>59</v>
      </c>
      <c r="K8" s="8" t="b">
        <v>0</v>
      </c>
      <c r="L8" s="8" t="b">
        <v>0</v>
      </c>
      <c r="M8" s="8" t="b">
        <v>0</v>
      </c>
    </row>
    <row r="9" spans="1:13">
      <c r="A9" s="3" t="s">
        <v>121</v>
      </c>
      <c r="B9" s="3" t="s">
        <v>40</v>
      </c>
      <c r="C9" s="6">
        <v>18100</v>
      </c>
      <c r="D9" s="3" t="s">
        <v>70</v>
      </c>
      <c r="E9" s="9">
        <v>0.85</v>
      </c>
      <c r="F9" s="3" t="s">
        <v>45</v>
      </c>
      <c r="G9" s="3" t="s">
        <v>121</v>
      </c>
      <c r="H9" s="3" t="s">
        <v>122</v>
      </c>
      <c r="I9" s="8" t="b">
        <v>1</v>
      </c>
      <c r="J9" s="3" t="s">
        <v>59</v>
      </c>
      <c r="K9" s="8" t="b">
        <v>0</v>
      </c>
      <c r="L9" s="8" t="b">
        <v>0</v>
      </c>
      <c r="M9" s="8" t="b">
        <v>0</v>
      </c>
    </row>
    <row r="10" spans="1:13">
      <c r="A10" s="3" t="s">
        <v>123</v>
      </c>
      <c r="B10" s="3" t="s">
        <v>40</v>
      </c>
      <c r="C10" s="6">
        <v>33100</v>
      </c>
      <c r="D10" s="3" t="s">
        <v>69</v>
      </c>
      <c r="E10" s="9">
        <v>0.92</v>
      </c>
      <c r="F10" s="3" t="s">
        <v>45</v>
      </c>
      <c r="G10" s="3" t="s">
        <v>123</v>
      </c>
      <c r="H10" s="3" t="s">
        <v>124</v>
      </c>
      <c r="I10" s="8" t="b">
        <v>1</v>
      </c>
      <c r="J10" s="3" t="s">
        <v>59</v>
      </c>
      <c r="K10" s="8" t="b">
        <v>0</v>
      </c>
      <c r="L10" s="8" t="b">
        <v>0</v>
      </c>
      <c r="M10" s="8" t="b">
        <v>0</v>
      </c>
    </row>
    <row r="11" spans="1:13">
      <c r="A11" s="3" t="s">
        <v>125</v>
      </c>
      <c r="B11" s="3" t="s">
        <v>40</v>
      </c>
      <c r="C11" s="6">
        <v>8100</v>
      </c>
      <c r="D11" s="3" t="s">
        <v>70</v>
      </c>
      <c r="E11" s="9">
        <v>1.35</v>
      </c>
      <c r="F11" s="3" t="s">
        <v>44</v>
      </c>
      <c r="G11" s="3" t="s">
        <v>126</v>
      </c>
      <c r="H11" s="3" t="s">
        <v>127</v>
      </c>
      <c r="I11" s="8" t="b">
        <v>0</v>
      </c>
      <c r="J11" s="3" t="s">
        <v>60</v>
      </c>
      <c r="K11" s="8" t="b">
        <v>1</v>
      </c>
      <c r="L11" s="8" t="b">
        <v>0</v>
      </c>
      <c r="M11" s="8" t="b">
        <v>0</v>
      </c>
    </row>
    <row r="12" spans="1:13">
      <c r="A12" s="3" t="s">
        <v>128</v>
      </c>
      <c r="B12" s="3" t="s">
        <v>40</v>
      </c>
      <c r="C12" s="6">
        <v>9900</v>
      </c>
      <c r="D12" s="3" t="s">
        <v>70</v>
      </c>
      <c r="E12" s="9">
        <v>1.28</v>
      </c>
      <c r="F12" s="3" t="s">
        <v>44</v>
      </c>
      <c r="G12" s="3" t="s">
        <v>128</v>
      </c>
      <c r="H12" s="3" t="s">
        <v>129</v>
      </c>
      <c r="I12" s="8" t="b">
        <v>0</v>
      </c>
      <c r="J12" s="3" t="s">
        <v>60</v>
      </c>
      <c r="K12" s="8" t="b">
        <v>1</v>
      </c>
      <c r="L12" s="8" t="b">
        <v>0</v>
      </c>
      <c r="M12" s="8" t="b">
        <v>0</v>
      </c>
    </row>
    <row r="13" spans="1:13">
      <c r="A13" s="3" t="s">
        <v>130</v>
      </c>
      <c r="B13" s="3" t="s">
        <v>40</v>
      </c>
      <c r="C13" s="6">
        <v>8100</v>
      </c>
      <c r="D13" s="3" t="s">
        <v>70</v>
      </c>
      <c r="E13" s="9">
        <v>1.42</v>
      </c>
      <c r="F13" s="3" t="s">
        <v>44</v>
      </c>
      <c r="G13" s="3" t="s">
        <v>130</v>
      </c>
      <c r="H13" s="3" t="s">
        <v>131</v>
      </c>
      <c r="I13" s="8" t="b">
        <v>0</v>
      </c>
      <c r="J13" s="3" t="s">
        <v>60</v>
      </c>
      <c r="K13" s="8" t="b">
        <v>1</v>
      </c>
      <c r="L13" s="8" t="b">
        <v>0</v>
      </c>
      <c r="M13" s="8" t="b">
        <v>0</v>
      </c>
    </row>
    <row r="14" spans="1:13">
      <c r="A14" s="3" t="s">
        <v>132</v>
      </c>
      <c r="B14" s="3" t="s">
        <v>40</v>
      </c>
      <c r="C14" s="6">
        <v>6600</v>
      </c>
      <c r="D14" s="3" t="s">
        <v>70</v>
      </c>
      <c r="E14" s="9">
        <v>1.38</v>
      </c>
      <c r="F14" s="3" t="s">
        <v>44</v>
      </c>
      <c r="G14" s="3" t="s">
        <v>133</v>
      </c>
      <c r="H14" s="3" t="s">
        <v>134</v>
      </c>
      <c r="I14" s="8" t="b">
        <v>0</v>
      </c>
      <c r="J14" s="3" t="s">
        <v>60</v>
      </c>
      <c r="K14" s="8" t="b">
        <v>0</v>
      </c>
      <c r="L14" s="8" t="b">
        <v>0</v>
      </c>
      <c r="M14" s="8" t="b">
        <v>0</v>
      </c>
    </row>
    <row r="15" spans="1:13">
      <c r="A15" s="3" t="s">
        <v>135</v>
      </c>
      <c r="B15" s="3" t="s">
        <v>40</v>
      </c>
      <c r="C15" s="6">
        <v>5400</v>
      </c>
      <c r="D15" s="3" t="s">
        <v>70</v>
      </c>
      <c r="E15" s="9">
        <v>1.55</v>
      </c>
      <c r="F15" s="3" t="s">
        <v>44</v>
      </c>
      <c r="G15" s="3" t="s">
        <v>135</v>
      </c>
      <c r="H15" s="3" t="s">
        <v>136</v>
      </c>
      <c r="I15" s="8" t="b">
        <v>0</v>
      </c>
      <c r="J15" s="3" t="s">
        <v>60</v>
      </c>
      <c r="K15" s="8" t="b">
        <v>1</v>
      </c>
      <c r="L15" s="8" t="b">
        <v>0</v>
      </c>
      <c r="M15" s="8" t="b">
        <v>0</v>
      </c>
    </row>
    <row r="16" spans="1:13">
      <c r="A16" s="3" t="s">
        <v>137</v>
      </c>
      <c r="B16" s="3" t="s">
        <v>40</v>
      </c>
      <c r="C16" s="6">
        <v>4400</v>
      </c>
      <c r="D16" s="3" t="s">
        <v>70</v>
      </c>
      <c r="E16" s="9">
        <v>1.48</v>
      </c>
      <c r="F16" s="3" t="s">
        <v>44</v>
      </c>
      <c r="G16" s="3" t="s">
        <v>138</v>
      </c>
      <c r="H16" s="3" t="s">
        <v>139</v>
      </c>
      <c r="I16" s="8" t="b">
        <v>0</v>
      </c>
      <c r="J16" s="3" t="s">
        <v>60</v>
      </c>
      <c r="K16" s="8" t="b">
        <v>0</v>
      </c>
      <c r="L16" s="8" t="b">
        <v>0</v>
      </c>
      <c r="M16" s="8" t="b">
        <v>0</v>
      </c>
    </row>
    <row r="17" spans="1:13">
      <c r="A17" s="3" t="s">
        <v>140</v>
      </c>
      <c r="B17" s="3" t="s">
        <v>40</v>
      </c>
      <c r="C17" s="6">
        <v>3600</v>
      </c>
      <c r="D17" s="3" t="s">
        <v>70</v>
      </c>
      <c r="E17" s="9">
        <v>1.22</v>
      </c>
      <c r="F17" s="3" t="s">
        <v>44</v>
      </c>
      <c r="G17" s="3" t="s">
        <v>141</v>
      </c>
      <c r="H17" s="3" t="s">
        <v>142</v>
      </c>
      <c r="I17" s="8" t="b">
        <v>0</v>
      </c>
      <c r="J17" s="3" t="s">
        <v>60</v>
      </c>
      <c r="K17" s="8" t="b">
        <v>1</v>
      </c>
      <c r="L17" s="8" t="b">
        <v>0</v>
      </c>
      <c r="M17" s="8" t="b">
        <v>0</v>
      </c>
    </row>
    <row r="18" spans="1:13">
      <c r="A18" s="3" t="s">
        <v>143</v>
      </c>
      <c r="B18" s="3" t="s">
        <v>40</v>
      </c>
      <c r="C18" s="6">
        <v>2900</v>
      </c>
      <c r="D18" s="3" t="s">
        <v>70</v>
      </c>
      <c r="E18" s="9">
        <v>1.18</v>
      </c>
      <c r="F18" s="3" t="s">
        <v>44</v>
      </c>
      <c r="G18" s="3" t="s">
        <v>144</v>
      </c>
      <c r="H18" s="3" t="s">
        <v>145</v>
      </c>
      <c r="I18" s="8" t="b">
        <v>0</v>
      </c>
      <c r="J18" s="3" t="s">
        <v>60</v>
      </c>
      <c r="K18" s="8" t="b">
        <v>0</v>
      </c>
      <c r="L18" s="8" t="b">
        <v>0</v>
      </c>
      <c r="M18" s="8" t="b">
        <v>0</v>
      </c>
    </row>
    <row r="19" spans="1:13">
      <c r="A19" s="3" t="s">
        <v>146</v>
      </c>
      <c r="B19" s="3" t="s">
        <v>40</v>
      </c>
      <c r="C19" s="6">
        <v>3600</v>
      </c>
      <c r="D19" s="3" t="s">
        <v>71</v>
      </c>
      <c r="E19" s="9">
        <v>0.92</v>
      </c>
      <c r="F19" s="3" t="s">
        <v>44</v>
      </c>
      <c r="G19" s="3" t="s">
        <v>146</v>
      </c>
      <c r="H19" s="3" t="s">
        <v>147</v>
      </c>
      <c r="I19" s="8" t="b">
        <v>0</v>
      </c>
      <c r="J19" s="3" t="s">
        <v>60</v>
      </c>
      <c r="K19" s="8" t="b">
        <v>0</v>
      </c>
      <c r="L19" s="8" t="b">
        <v>0</v>
      </c>
      <c r="M19" s="8" t="b">
        <v>0</v>
      </c>
    </row>
    <row r="20" spans="1:13">
      <c r="A20" s="3" t="s">
        <v>148</v>
      </c>
      <c r="B20" s="3" t="s">
        <v>40</v>
      </c>
      <c r="C20" s="6">
        <v>2900</v>
      </c>
      <c r="D20" s="3" t="s">
        <v>71</v>
      </c>
      <c r="E20" s="9">
        <v>0.88</v>
      </c>
      <c r="F20" s="3" t="s">
        <v>44</v>
      </c>
      <c r="G20" s="3" t="s">
        <v>149</v>
      </c>
      <c r="H20" s="3" t="s">
        <v>150</v>
      </c>
      <c r="I20" s="8" t="b">
        <v>0</v>
      </c>
      <c r="J20" s="3" t="s">
        <v>60</v>
      </c>
      <c r="K20" s="8" t="b">
        <v>0</v>
      </c>
      <c r="L20" s="8" t="b">
        <v>0</v>
      </c>
      <c r="M20" s="8" t="b">
        <v>0</v>
      </c>
    </row>
    <row r="21" spans="1:13">
      <c r="A21" s="3" t="s">
        <v>151</v>
      </c>
      <c r="B21" s="3" t="s">
        <v>40</v>
      </c>
      <c r="C21" s="6">
        <v>4400</v>
      </c>
      <c r="D21" s="3" t="s">
        <v>71</v>
      </c>
      <c r="E21" s="9">
        <v>0.75</v>
      </c>
      <c r="F21" s="3" t="s">
        <v>44</v>
      </c>
      <c r="G21" s="3" t="s">
        <v>151</v>
      </c>
      <c r="H21" s="3" t="s">
        <v>152</v>
      </c>
      <c r="I21" s="8" t="b">
        <v>0</v>
      </c>
      <c r="J21" s="3" t="s">
        <v>60</v>
      </c>
      <c r="K21" s="8" t="b">
        <v>0</v>
      </c>
      <c r="L21" s="8" t="b">
        <v>0</v>
      </c>
      <c r="M21" s="8" t="b">
        <v>0</v>
      </c>
    </row>
    <row r="22" spans="1:13">
      <c r="A22" s="3" t="s">
        <v>153</v>
      </c>
      <c r="B22" s="3" t="s">
        <v>40</v>
      </c>
      <c r="C22" s="6">
        <v>3600</v>
      </c>
      <c r="D22" s="3" t="s">
        <v>71</v>
      </c>
      <c r="E22" s="9">
        <v>0.72</v>
      </c>
      <c r="F22" s="3" t="s">
        <v>44</v>
      </c>
      <c r="G22" s="3" t="s">
        <v>154</v>
      </c>
      <c r="H22" s="3" t="s">
        <v>155</v>
      </c>
      <c r="I22" s="8" t="b">
        <v>0</v>
      </c>
      <c r="J22" s="3" t="s">
        <v>60</v>
      </c>
      <c r="K22" s="8" t="b">
        <v>0</v>
      </c>
      <c r="L22" s="8" t="b">
        <v>0</v>
      </c>
      <c r="M22" s="8" t="b">
        <v>0</v>
      </c>
    </row>
    <row r="23" spans="1:13">
      <c r="A23" s="3" t="s">
        <v>156</v>
      </c>
      <c r="B23" s="3" t="s">
        <v>40</v>
      </c>
      <c r="C23" s="6">
        <v>2900</v>
      </c>
      <c r="D23" s="3" t="s">
        <v>71</v>
      </c>
      <c r="E23" s="9">
        <v>0.98</v>
      </c>
      <c r="F23" s="3" t="s">
        <v>44</v>
      </c>
      <c r="G23" s="3" t="s">
        <v>157</v>
      </c>
      <c r="H23" s="3" t="s">
        <v>158</v>
      </c>
      <c r="I23" s="8" t="b">
        <v>0</v>
      </c>
      <c r="J23" s="3" t="s">
        <v>60</v>
      </c>
      <c r="K23" s="8" t="b">
        <v>0</v>
      </c>
      <c r="L23" s="8" t="b">
        <v>0</v>
      </c>
      <c r="M23" s="8" t="b">
        <v>0</v>
      </c>
    </row>
    <row r="24" spans="1:13">
      <c r="A24" s="3" t="s">
        <v>159</v>
      </c>
      <c r="B24" s="3" t="s">
        <v>40</v>
      </c>
      <c r="C24" s="6">
        <v>2400</v>
      </c>
      <c r="D24" s="3" t="s">
        <v>71</v>
      </c>
      <c r="E24" s="9">
        <v>0.95</v>
      </c>
      <c r="F24" s="3" t="s">
        <v>44</v>
      </c>
      <c r="G24" s="3" t="s">
        <v>160</v>
      </c>
      <c r="H24" s="3" t="s">
        <v>161</v>
      </c>
      <c r="I24" s="8" t="b">
        <v>0</v>
      </c>
      <c r="J24" s="3" t="s">
        <v>60</v>
      </c>
      <c r="K24" s="8" t="b">
        <v>0</v>
      </c>
      <c r="L24" s="8" t="b">
        <v>0</v>
      </c>
      <c r="M24" s="8" t="b">
        <v>0</v>
      </c>
    </row>
    <row r="25" spans="1:13">
      <c r="A25" s="3" t="s">
        <v>162</v>
      </c>
      <c r="B25" s="3" t="s">
        <v>40</v>
      </c>
      <c r="C25" s="6">
        <v>4400</v>
      </c>
      <c r="D25" s="3" t="s">
        <v>70</v>
      </c>
      <c r="E25" s="9">
        <v>1.1499999999999999</v>
      </c>
      <c r="F25" s="3" t="s">
        <v>44</v>
      </c>
      <c r="G25" s="3" t="s">
        <v>162</v>
      </c>
      <c r="H25" s="3" t="s">
        <v>163</v>
      </c>
      <c r="I25" s="8" t="b">
        <v>0</v>
      </c>
      <c r="J25" s="3" t="s">
        <v>60</v>
      </c>
      <c r="K25" s="8" t="b">
        <v>0</v>
      </c>
      <c r="L25" s="8" t="b">
        <v>0</v>
      </c>
      <c r="M25" s="8" t="b">
        <v>0</v>
      </c>
    </row>
    <row r="26" spans="1:13">
      <c r="A26" s="3" t="s">
        <v>164</v>
      </c>
      <c r="B26" s="3" t="s">
        <v>40</v>
      </c>
      <c r="C26" s="6">
        <v>3600</v>
      </c>
      <c r="D26" s="3" t="s">
        <v>70</v>
      </c>
      <c r="E26" s="9">
        <v>1.1200000000000001</v>
      </c>
      <c r="F26" s="3" t="s">
        <v>44</v>
      </c>
      <c r="G26" s="3" t="s">
        <v>165</v>
      </c>
      <c r="H26" s="3" t="s">
        <v>166</v>
      </c>
      <c r="I26" s="8" t="b">
        <v>0</v>
      </c>
      <c r="J26" s="3" t="s">
        <v>60</v>
      </c>
      <c r="K26" s="8" t="b">
        <v>0</v>
      </c>
      <c r="L26" s="8" t="b">
        <v>0</v>
      </c>
      <c r="M26" s="8" t="b">
        <v>0</v>
      </c>
    </row>
    <row r="27" spans="1:13">
      <c r="A27" s="3" t="s">
        <v>167</v>
      </c>
      <c r="B27" s="3" t="s">
        <v>40</v>
      </c>
      <c r="C27" s="6">
        <v>2400</v>
      </c>
      <c r="D27" s="3" t="s">
        <v>71</v>
      </c>
      <c r="E27" s="9">
        <v>0.88</v>
      </c>
      <c r="F27" s="3" t="s">
        <v>44</v>
      </c>
      <c r="G27" s="3" t="s">
        <v>168</v>
      </c>
      <c r="H27" s="3" t="s">
        <v>169</v>
      </c>
      <c r="I27" s="8" t="b">
        <v>0</v>
      </c>
      <c r="J27" s="3" t="s">
        <v>60</v>
      </c>
      <c r="K27" s="8" t="b">
        <v>0</v>
      </c>
      <c r="L27" s="8" t="b">
        <v>0</v>
      </c>
      <c r="M27" s="8" t="b">
        <v>0</v>
      </c>
    </row>
    <row r="28" spans="1:13">
      <c r="A28" s="3" t="s">
        <v>170</v>
      </c>
      <c r="B28" s="3" t="s">
        <v>40</v>
      </c>
      <c r="C28" s="6">
        <v>1900</v>
      </c>
      <c r="D28" s="3" t="s">
        <v>71</v>
      </c>
      <c r="E28" s="9">
        <v>0.85</v>
      </c>
      <c r="F28" s="3" t="s">
        <v>44</v>
      </c>
      <c r="G28" s="3" t="s">
        <v>171</v>
      </c>
      <c r="H28" s="3" t="s">
        <v>172</v>
      </c>
      <c r="I28" s="8" t="b">
        <v>0</v>
      </c>
      <c r="J28" s="3" t="s">
        <v>60</v>
      </c>
      <c r="K28" s="8" t="b">
        <v>0</v>
      </c>
      <c r="L28" s="8" t="b">
        <v>0</v>
      </c>
      <c r="M28" s="8" t="b">
        <v>0</v>
      </c>
    </row>
    <row r="29" spans="1:13">
      <c r="A29" s="3" t="s">
        <v>173</v>
      </c>
      <c r="B29" s="3" t="s">
        <v>40</v>
      </c>
      <c r="C29" s="6">
        <v>6600</v>
      </c>
      <c r="D29" s="3" t="s">
        <v>69</v>
      </c>
      <c r="E29" s="9">
        <v>1.75</v>
      </c>
      <c r="F29" s="3" t="s">
        <v>44</v>
      </c>
      <c r="G29" s="3" t="s">
        <v>173</v>
      </c>
      <c r="H29" s="3" t="s">
        <v>174</v>
      </c>
      <c r="I29" s="8" t="b">
        <v>0</v>
      </c>
      <c r="J29" s="3" t="s">
        <v>61</v>
      </c>
      <c r="K29" s="8" t="b">
        <v>0</v>
      </c>
      <c r="L29" s="8" t="b">
        <v>0</v>
      </c>
      <c r="M29" s="8" t="b">
        <v>0</v>
      </c>
    </row>
    <row r="30" spans="1:13">
      <c r="A30" s="3" t="s">
        <v>175</v>
      </c>
      <c r="B30" s="3" t="s">
        <v>40</v>
      </c>
      <c r="C30" s="6">
        <v>5400</v>
      </c>
      <c r="D30" s="3" t="s">
        <v>69</v>
      </c>
      <c r="E30" s="9">
        <v>1.68</v>
      </c>
      <c r="F30" s="3" t="s">
        <v>44</v>
      </c>
      <c r="G30" s="3" t="s">
        <v>176</v>
      </c>
      <c r="H30" s="3" t="s">
        <v>177</v>
      </c>
      <c r="I30" s="8" t="b">
        <v>0</v>
      </c>
      <c r="J30" s="3" t="s">
        <v>61</v>
      </c>
      <c r="K30" s="8" t="b">
        <v>0</v>
      </c>
      <c r="L30" s="8" t="b">
        <v>0</v>
      </c>
      <c r="M30" s="8" t="b">
        <v>0</v>
      </c>
    </row>
    <row r="31" spans="1:13">
      <c r="A31" s="3" t="s">
        <v>178</v>
      </c>
      <c r="B31" s="3" t="s">
        <v>40</v>
      </c>
      <c r="C31" s="6">
        <v>8100</v>
      </c>
      <c r="D31" s="3" t="s">
        <v>70</v>
      </c>
      <c r="E31" s="9">
        <v>0.45</v>
      </c>
      <c r="F31" s="3" t="s">
        <v>46</v>
      </c>
      <c r="G31" s="3" t="s">
        <v>179</v>
      </c>
      <c r="H31" s="3" t="s">
        <v>180</v>
      </c>
      <c r="I31" s="8" t="b">
        <v>0</v>
      </c>
      <c r="J31" s="3" t="s">
        <v>64</v>
      </c>
      <c r="K31" s="8" t="b">
        <v>1</v>
      </c>
      <c r="L31" s="8" t="b">
        <v>0</v>
      </c>
      <c r="M31" s="8" t="b">
        <v>0</v>
      </c>
    </row>
    <row r="32" spans="1:13">
      <c r="A32" s="3" t="s">
        <v>181</v>
      </c>
      <c r="B32" s="3" t="s">
        <v>40</v>
      </c>
      <c r="C32" s="6">
        <v>6600</v>
      </c>
      <c r="D32" s="3" t="s">
        <v>70</v>
      </c>
      <c r="E32" s="9">
        <v>0.42</v>
      </c>
      <c r="F32" s="3" t="s">
        <v>46</v>
      </c>
      <c r="G32" s="3" t="s">
        <v>181</v>
      </c>
      <c r="H32" s="3" t="s">
        <v>182</v>
      </c>
      <c r="I32" s="8" t="b">
        <v>0</v>
      </c>
      <c r="J32" s="3" t="s">
        <v>64</v>
      </c>
      <c r="K32" s="8" t="b">
        <v>0</v>
      </c>
      <c r="L32" s="8" t="b">
        <v>0</v>
      </c>
      <c r="M32" s="8" t="b">
        <v>0</v>
      </c>
    </row>
    <row r="33" spans="1:13">
      <c r="A33" s="3" t="s">
        <v>183</v>
      </c>
      <c r="B33" s="3" t="s">
        <v>40</v>
      </c>
      <c r="C33" s="6">
        <v>3600</v>
      </c>
      <c r="D33" s="3" t="s">
        <v>71</v>
      </c>
      <c r="E33" s="9">
        <v>0.22</v>
      </c>
      <c r="F33" s="3" t="s">
        <v>46</v>
      </c>
      <c r="G33" s="3" t="s">
        <v>184</v>
      </c>
      <c r="H33" s="3" t="s">
        <v>185</v>
      </c>
      <c r="I33" s="8" t="b">
        <v>0</v>
      </c>
      <c r="J33" s="3" t="s">
        <v>66</v>
      </c>
      <c r="K33" s="8" t="b">
        <v>0</v>
      </c>
      <c r="L33" s="8" t="b">
        <v>0</v>
      </c>
      <c r="M33" s="8" t="b">
        <v>0</v>
      </c>
    </row>
    <row r="34" spans="1:13">
      <c r="A34" s="3" t="s">
        <v>186</v>
      </c>
      <c r="B34" s="3" t="s">
        <v>40</v>
      </c>
      <c r="C34" s="6">
        <v>2900</v>
      </c>
      <c r="D34" s="3" t="s">
        <v>71</v>
      </c>
      <c r="E34" s="9">
        <v>0.18</v>
      </c>
      <c r="F34" s="3" t="s">
        <v>46</v>
      </c>
      <c r="G34" s="3" t="s">
        <v>187</v>
      </c>
      <c r="H34" s="3" t="s">
        <v>188</v>
      </c>
      <c r="I34" s="8" t="b">
        <v>0</v>
      </c>
      <c r="J34" s="3" t="s">
        <v>66</v>
      </c>
      <c r="K34" s="8" t="b">
        <v>0</v>
      </c>
      <c r="L34" s="8" t="b">
        <v>0</v>
      </c>
      <c r="M34" s="8" t="b">
        <v>0</v>
      </c>
    </row>
    <row r="35" spans="1:13">
      <c r="A35" s="3" t="s">
        <v>189</v>
      </c>
      <c r="B35" s="3" t="s">
        <v>40</v>
      </c>
      <c r="C35" s="6">
        <v>1900</v>
      </c>
      <c r="D35" s="3" t="s">
        <v>71</v>
      </c>
      <c r="E35" s="9">
        <v>1.1499999999999999</v>
      </c>
      <c r="F35" s="3" t="s">
        <v>44</v>
      </c>
      <c r="G35" s="3" t="s">
        <v>189</v>
      </c>
      <c r="H35" s="3" t="s">
        <v>190</v>
      </c>
      <c r="I35" s="8" t="b">
        <v>0</v>
      </c>
      <c r="J35" s="3" t="s">
        <v>65</v>
      </c>
      <c r="K35" s="8" t="b">
        <v>0</v>
      </c>
      <c r="L35" s="8" t="b">
        <v>0</v>
      </c>
      <c r="M35" s="8" t="b">
        <v>0</v>
      </c>
    </row>
    <row r="36" spans="1:13">
      <c r="A36" s="3" t="s">
        <v>191</v>
      </c>
      <c r="B36" s="3" t="s">
        <v>40</v>
      </c>
      <c r="C36" s="6">
        <v>1600</v>
      </c>
      <c r="D36" s="3" t="s">
        <v>71</v>
      </c>
      <c r="E36" s="9">
        <v>1.1200000000000001</v>
      </c>
      <c r="F36" s="3" t="s">
        <v>44</v>
      </c>
      <c r="G36" s="3" t="s">
        <v>192</v>
      </c>
      <c r="H36" s="3" t="s">
        <v>193</v>
      </c>
      <c r="I36" s="8" t="b">
        <v>0</v>
      </c>
      <c r="J36" s="3" t="s">
        <v>65</v>
      </c>
      <c r="K36" s="8" t="b">
        <v>0</v>
      </c>
      <c r="L36" s="8" t="b">
        <v>0</v>
      </c>
      <c r="M36" s="8" t="b">
        <v>0</v>
      </c>
    </row>
    <row r="37" spans="1:13">
      <c r="A37" s="3" t="s">
        <v>194</v>
      </c>
      <c r="B37" s="3" t="s">
        <v>40</v>
      </c>
      <c r="C37" s="6">
        <v>5400</v>
      </c>
      <c r="D37" s="3" t="s">
        <v>69</v>
      </c>
      <c r="E37" s="9">
        <v>1.82</v>
      </c>
      <c r="F37" s="3" t="s">
        <v>44</v>
      </c>
      <c r="G37" s="3" t="s">
        <v>195</v>
      </c>
      <c r="H37" s="3" t="s">
        <v>196</v>
      </c>
      <c r="I37" s="8" t="b">
        <v>0</v>
      </c>
      <c r="J37" s="3" t="s">
        <v>62</v>
      </c>
      <c r="K37" s="8" t="b">
        <v>1</v>
      </c>
      <c r="L37" s="8" t="b">
        <v>0</v>
      </c>
      <c r="M37" s="8" t="b">
        <v>0</v>
      </c>
    </row>
    <row r="38" spans="1:13">
      <c r="A38" s="3" t="s">
        <v>197</v>
      </c>
      <c r="B38" s="3" t="s">
        <v>40</v>
      </c>
      <c r="C38" s="6">
        <v>9900</v>
      </c>
      <c r="D38" s="3" t="s">
        <v>69</v>
      </c>
      <c r="E38" s="9">
        <v>1.35</v>
      </c>
      <c r="F38" s="3" t="s">
        <v>44</v>
      </c>
      <c r="G38" s="3" t="s">
        <v>197</v>
      </c>
      <c r="H38" s="3" t="s">
        <v>198</v>
      </c>
      <c r="I38" s="8" t="b">
        <v>0</v>
      </c>
      <c r="J38" s="3" t="s">
        <v>61</v>
      </c>
      <c r="K38" s="8" t="b">
        <v>1</v>
      </c>
      <c r="L38" s="8" t="b">
        <v>0</v>
      </c>
      <c r="M38" s="8" t="b">
        <v>0</v>
      </c>
    </row>
    <row r="39" spans="1:13">
      <c r="A39" s="3" t="s">
        <v>199</v>
      </c>
      <c r="B39" s="3" t="s">
        <v>40</v>
      </c>
      <c r="C39" s="6">
        <v>8100</v>
      </c>
      <c r="D39" s="3" t="s">
        <v>69</v>
      </c>
      <c r="E39" s="9">
        <v>1.28</v>
      </c>
      <c r="F39" s="3" t="s">
        <v>44</v>
      </c>
      <c r="G39" s="3" t="s">
        <v>200</v>
      </c>
      <c r="H39" s="3" t="s">
        <v>201</v>
      </c>
      <c r="I39" s="8" t="b">
        <v>0</v>
      </c>
      <c r="J39" s="3" t="s">
        <v>61</v>
      </c>
      <c r="K39" s="8" t="b">
        <v>0</v>
      </c>
      <c r="L39" s="8" t="b">
        <v>0</v>
      </c>
      <c r="M39" s="8" t="b">
        <v>0</v>
      </c>
    </row>
    <row r="40" spans="1:13">
      <c r="A40" s="3" t="s">
        <v>202</v>
      </c>
      <c r="B40" s="3" t="s">
        <v>40</v>
      </c>
      <c r="C40" s="6">
        <v>2400</v>
      </c>
      <c r="D40" s="3" t="s">
        <v>70</v>
      </c>
      <c r="E40" s="9">
        <v>0.95</v>
      </c>
      <c r="F40" s="3" t="s">
        <v>44</v>
      </c>
      <c r="G40" s="3" t="s">
        <v>202</v>
      </c>
      <c r="H40" s="3" t="s">
        <v>203</v>
      </c>
      <c r="I40" s="8" t="b">
        <v>0</v>
      </c>
      <c r="J40" s="3" t="s">
        <v>66</v>
      </c>
      <c r="K40" s="8" t="b">
        <v>1</v>
      </c>
      <c r="L40" s="8" t="b">
        <v>0</v>
      </c>
      <c r="M40" s="8" t="b">
        <v>0</v>
      </c>
    </row>
    <row r="41" spans="1:13">
      <c r="A41" s="3" t="s">
        <v>204</v>
      </c>
      <c r="B41" s="3" t="s">
        <v>40</v>
      </c>
      <c r="C41" s="6">
        <v>22200</v>
      </c>
      <c r="D41" s="3" t="s">
        <v>69</v>
      </c>
      <c r="E41" s="9">
        <v>0.62</v>
      </c>
      <c r="F41" s="3" t="s">
        <v>45</v>
      </c>
      <c r="G41" s="3" t="s">
        <v>204</v>
      </c>
      <c r="H41" s="3" t="s">
        <v>205</v>
      </c>
      <c r="I41" s="8" t="b">
        <v>1</v>
      </c>
      <c r="J41" s="3" t="s">
        <v>59</v>
      </c>
      <c r="K41" s="8" t="b">
        <v>0</v>
      </c>
      <c r="L41" s="8" t="b">
        <v>0</v>
      </c>
      <c r="M41" s="8" t="b">
        <v>0</v>
      </c>
    </row>
    <row r="42" spans="1:13">
      <c r="A42" s="3" t="s">
        <v>206</v>
      </c>
      <c r="B42" s="3" t="s">
        <v>40</v>
      </c>
      <c r="C42" s="6">
        <v>3600</v>
      </c>
      <c r="D42" s="3" t="s">
        <v>70</v>
      </c>
      <c r="E42" s="9">
        <v>1.05</v>
      </c>
      <c r="F42" s="3" t="s">
        <v>44</v>
      </c>
      <c r="G42" s="3" t="s">
        <v>206</v>
      </c>
      <c r="H42" s="3" t="s">
        <v>207</v>
      </c>
      <c r="I42" s="8" t="b">
        <v>0</v>
      </c>
      <c r="J42" s="3" t="s">
        <v>60</v>
      </c>
      <c r="K42" s="8" t="b">
        <v>0</v>
      </c>
      <c r="L42" s="8" t="b">
        <v>0</v>
      </c>
      <c r="M42" s="8" t="b">
        <v>0</v>
      </c>
    </row>
    <row r="43" spans="1:13">
      <c r="A43" s="3" t="s">
        <v>208</v>
      </c>
      <c r="B43" s="3" t="s">
        <v>40</v>
      </c>
      <c r="C43" s="6">
        <v>2900</v>
      </c>
      <c r="D43" s="3" t="s">
        <v>70</v>
      </c>
      <c r="E43" s="9">
        <v>1.02</v>
      </c>
      <c r="F43" s="3" t="s">
        <v>44</v>
      </c>
      <c r="G43" s="3" t="s">
        <v>209</v>
      </c>
      <c r="H43" s="3" t="s">
        <v>210</v>
      </c>
      <c r="I43" s="8" t="b">
        <v>0</v>
      </c>
      <c r="J43" s="3" t="s">
        <v>60</v>
      </c>
      <c r="K43" s="8" t="b">
        <v>0</v>
      </c>
      <c r="L43" s="8" t="b">
        <v>0</v>
      </c>
      <c r="M43" s="8" t="b">
        <v>0</v>
      </c>
    </row>
    <row r="44" spans="1:13">
      <c r="A44" s="3" t="s">
        <v>211</v>
      </c>
      <c r="B44" s="3" t="s">
        <v>40</v>
      </c>
      <c r="C44" s="6">
        <v>2900</v>
      </c>
      <c r="D44" s="3" t="s">
        <v>70</v>
      </c>
      <c r="E44" s="9">
        <v>0.98</v>
      </c>
      <c r="F44" s="3" t="s">
        <v>44</v>
      </c>
      <c r="G44" s="3" t="s">
        <v>211</v>
      </c>
      <c r="H44" s="3" t="s">
        <v>212</v>
      </c>
      <c r="I44" s="8" t="b">
        <v>0</v>
      </c>
      <c r="J44" s="3" t="s">
        <v>60</v>
      </c>
      <c r="K44" s="8" t="b">
        <v>0</v>
      </c>
      <c r="L44" s="8" t="b">
        <v>0</v>
      </c>
      <c r="M44" s="8" t="b">
        <v>0</v>
      </c>
    </row>
    <row r="45" spans="1:13">
      <c r="A45" s="3" t="s">
        <v>213</v>
      </c>
      <c r="B45" s="3" t="s">
        <v>40</v>
      </c>
      <c r="C45" s="6">
        <v>2400</v>
      </c>
      <c r="D45" s="3" t="s">
        <v>71</v>
      </c>
      <c r="E45" s="9">
        <v>0.92</v>
      </c>
      <c r="F45" s="3" t="s">
        <v>44</v>
      </c>
      <c r="G45" s="3" t="s">
        <v>214</v>
      </c>
      <c r="H45" s="3" t="s">
        <v>215</v>
      </c>
      <c r="I45" s="8" t="b">
        <v>0</v>
      </c>
      <c r="J45" s="3" t="s">
        <v>60</v>
      </c>
      <c r="K45" s="8" t="b">
        <v>0</v>
      </c>
      <c r="L45" s="8" t="b">
        <v>0</v>
      </c>
      <c r="M45" s="8" t="b">
        <v>0</v>
      </c>
    </row>
    <row r="46" spans="1:13">
      <c r="A46" s="3" t="s">
        <v>216</v>
      </c>
      <c r="B46" s="3" t="s">
        <v>40</v>
      </c>
      <c r="C46" s="6">
        <v>1600</v>
      </c>
      <c r="D46" s="3" t="s">
        <v>71</v>
      </c>
      <c r="E46" s="9">
        <v>1.25</v>
      </c>
      <c r="F46" s="3" t="s">
        <v>44</v>
      </c>
      <c r="G46" s="3" t="s">
        <v>216</v>
      </c>
      <c r="H46" s="3" t="s">
        <v>217</v>
      </c>
      <c r="I46" s="8" t="b">
        <v>0</v>
      </c>
      <c r="J46" s="3" t="s">
        <v>60</v>
      </c>
      <c r="K46" s="8" t="b">
        <v>0</v>
      </c>
      <c r="L46" s="8" t="b">
        <v>0</v>
      </c>
      <c r="M46" s="8" t="b">
        <v>0</v>
      </c>
    </row>
    <row r="47" spans="1:13">
      <c r="A47" s="3" t="s">
        <v>218</v>
      </c>
      <c r="B47" s="3" t="s">
        <v>40</v>
      </c>
      <c r="C47" s="6">
        <v>1300</v>
      </c>
      <c r="D47" s="3" t="s">
        <v>71</v>
      </c>
      <c r="E47" s="9">
        <v>1.22</v>
      </c>
      <c r="F47" s="3" t="s">
        <v>44</v>
      </c>
      <c r="G47" s="3" t="s">
        <v>219</v>
      </c>
      <c r="H47" s="3" t="s">
        <v>220</v>
      </c>
      <c r="I47" s="8" t="b">
        <v>0</v>
      </c>
      <c r="J47" s="3" t="s">
        <v>60</v>
      </c>
      <c r="K47" s="8" t="b">
        <v>0</v>
      </c>
      <c r="L47" s="8" t="b">
        <v>0</v>
      </c>
      <c r="M47" s="8" t="b">
        <v>0</v>
      </c>
    </row>
    <row r="48" spans="1:13">
      <c r="A48" s="3" t="s">
        <v>221</v>
      </c>
      <c r="B48" s="3" t="s">
        <v>40</v>
      </c>
      <c r="C48" s="6">
        <v>1900</v>
      </c>
      <c r="D48" s="3" t="s">
        <v>71</v>
      </c>
      <c r="E48" s="9">
        <v>1.35</v>
      </c>
      <c r="F48" s="3" t="s">
        <v>44</v>
      </c>
      <c r="G48" s="3" t="s">
        <v>222</v>
      </c>
      <c r="H48" s="3" t="s">
        <v>223</v>
      </c>
      <c r="I48" s="8" t="b">
        <v>0</v>
      </c>
      <c r="J48" s="3" t="s">
        <v>60</v>
      </c>
      <c r="K48" s="8" t="b">
        <v>0</v>
      </c>
      <c r="L48" s="8" t="b">
        <v>0</v>
      </c>
      <c r="M48" s="8" t="b">
        <v>0</v>
      </c>
    </row>
    <row r="49" spans="1:13">
      <c r="A49" s="3" t="s">
        <v>224</v>
      </c>
      <c r="B49" s="3" t="s">
        <v>40</v>
      </c>
      <c r="C49" s="6">
        <v>1600</v>
      </c>
      <c r="D49" s="3" t="s">
        <v>71</v>
      </c>
      <c r="E49" s="9">
        <v>1.32</v>
      </c>
      <c r="F49" s="3" t="s">
        <v>44</v>
      </c>
      <c r="G49" s="3" t="s">
        <v>225</v>
      </c>
      <c r="H49" s="3" t="s">
        <v>226</v>
      </c>
      <c r="I49" s="8" t="b">
        <v>0</v>
      </c>
      <c r="J49" s="3" t="s">
        <v>60</v>
      </c>
      <c r="K49" s="8" t="b">
        <v>0</v>
      </c>
      <c r="L49" s="8" t="b">
        <v>0</v>
      </c>
      <c r="M49" s="8" t="b">
        <v>0</v>
      </c>
    </row>
    <row r="50" spans="1:13">
      <c r="A50" s="3" t="s">
        <v>227</v>
      </c>
      <c r="B50" s="3" t="s">
        <v>40</v>
      </c>
      <c r="C50" s="6">
        <v>3600</v>
      </c>
      <c r="D50" s="3" t="s">
        <v>71</v>
      </c>
      <c r="E50" s="9">
        <v>0.38</v>
      </c>
      <c r="F50" s="3" t="s">
        <v>46</v>
      </c>
      <c r="G50" s="3" t="s">
        <v>228</v>
      </c>
      <c r="H50" s="3" t="s">
        <v>229</v>
      </c>
      <c r="I50" s="8" t="b">
        <v>0</v>
      </c>
      <c r="J50" s="3" t="s">
        <v>64</v>
      </c>
      <c r="K50" s="8" t="b">
        <v>0</v>
      </c>
      <c r="L50" s="8" t="b">
        <v>0</v>
      </c>
      <c r="M50" s="8" t="b">
        <v>0</v>
      </c>
    </row>
    <row r="51" spans="1:13">
      <c r="A51" s="3" t="s">
        <v>230</v>
      </c>
      <c r="B51" s="3" t="s">
        <v>40</v>
      </c>
      <c r="C51" s="6">
        <v>2900</v>
      </c>
      <c r="D51" s="3" t="s">
        <v>71</v>
      </c>
      <c r="E51" s="9">
        <v>0.35</v>
      </c>
      <c r="F51" s="3" t="s">
        <v>46</v>
      </c>
      <c r="G51" s="3" t="s">
        <v>230</v>
      </c>
      <c r="H51" s="3" t="s">
        <v>231</v>
      </c>
      <c r="I51" s="8" t="b">
        <v>0</v>
      </c>
      <c r="J51" s="3" t="s">
        <v>64</v>
      </c>
      <c r="K51" s="8" t="b">
        <v>0</v>
      </c>
      <c r="L51" s="8" t="b">
        <v>0</v>
      </c>
      <c r="M51" s="8" t="b">
        <v>0</v>
      </c>
    </row>
    <row r="52" spans="1:13">
      <c r="A52" s="3" t="s">
        <v>232</v>
      </c>
      <c r="B52" s="3" t="s">
        <v>40</v>
      </c>
      <c r="C52" s="6">
        <v>18100</v>
      </c>
      <c r="D52" s="3" t="s">
        <v>69</v>
      </c>
      <c r="E52" s="9">
        <v>1.88</v>
      </c>
      <c r="F52" s="3" t="s">
        <v>44</v>
      </c>
      <c r="G52" s="3" t="s">
        <v>232</v>
      </c>
      <c r="H52" s="3" t="s">
        <v>233</v>
      </c>
      <c r="I52" s="8" t="b">
        <v>0</v>
      </c>
      <c r="J52" s="3" t="s">
        <v>60</v>
      </c>
      <c r="K52" s="8" t="b">
        <v>0</v>
      </c>
      <c r="L52" s="8" t="b">
        <v>1</v>
      </c>
      <c r="M52" s="8" t="b">
        <v>1</v>
      </c>
    </row>
    <row r="53" spans="1:13">
      <c r="A53" s="3" t="s">
        <v>234</v>
      </c>
      <c r="B53" s="3" t="s">
        <v>40</v>
      </c>
      <c r="C53" s="6">
        <v>8100</v>
      </c>
      <c r="D53" s="3" t="s">
        <v>69</v>
      </c>
      <c r="E53" s="9">
        <v>1.72</v>
      </c>
      <c r="F53" s="3" t="s">
        <v>44</v>
      </c>
      <c r="G53" s="3" t="s">
        <v>234</v>
      </c>
      <c r="H53" s="3" t="s">
        <v>235</v>
      </c>
      <c r="I53" s="8" t="b">
        <v>0</v>
      </c>
      <c r="J53" s="3" t="s">
        <v>60</v>
      </c>
      <c r="K53" s="8" t="b">
        <v>0</v>
      </c>
      <c r="L53" s="8" t="b">
        <v>0</v>
      </c>
      <c r="M53" s="8" t="b">
        <v>0</v>
      </c>
    </row>
    <row r="54" spans="1:13">
      <c r="A54" s="3" t="s">
        <v>236</v>
      </c>
      <c r="B54" s="3" t="s">
        <v>40</v>
      </c>
      <c r="C54" s="6">
        <v>6600</v>
      </c>
      <c r="D54" s="3" t="s">
        <v>69</v>
      </c>
      <c r="E54" s="9">
        <v>1.68</v>
      </c>
      <c r="F54" s="3" t="s">
        <v>44</v>
      </c>
      <c r="G54" s="3" t="s">
        <v>236</v>
      </c>
      <c r="H54" s="3" t="s">
        <v>237</v>
      </c>
      <c r="I54" s="8" t="b">
        <v>0</v>
      </c>
      <c r="J54" s="3" t="s">
        <v>60</v>
      </c>
      <c r="K54" s="8" t="b">
        <v>0</v>
      </c>
      <c r="L54" s="8" t="b">
        <v>0</v>
      </c>
      <c r="M54" s="8" t="b">
        <v>0</v>
      </c>
    </row>
    <row r="55" spans="1:13">
      <c r="A55" s="3" t="s">
        <v>238</v>
      </c>
      <c r="B55" s="3" t="s">
        <v>40</v>
      </c>
      <c r="C55" s="6">
        <v>4400</v>
      </c>
      <c r="D55" s="3" t="s">
        <v>69</v>
      </c>
      <c r="E55" s="9">
        <v>1.78</v>
      </c>
      <c r="F55" s="3" t="s">
        <v>44</v>
      </c>
      <c r="G55" s="3" t="s">
        <v>238</v>
      </c>
      <c r="H55" s="3" t="s">
        <v>239</v>
      </c>
      <c r="I55" s="8" t="b">
        <v>0</v>
      </c>
      <c r="J55" s="3" t="s">
        <v>62</v>
      </c>
      <c r="K55" s="8" t="b">
        <v>0</v>
      </c>
      <c r="L55" s="8" t="b">
        <v>0</v>
      </c>
      <c r="M55" s="8" t="b">
        <v>0</v>
      </c>
    </row>
    <row r="56" spans="1:13">
      <c r="A56" s="3" t="s">
        <v>240</v>
      </c>
      <c r="B56" s="3" t="s">
        <v>40</v>
      </c>
      <c r="C56" s="6">
        <v>5400</v>
      </c>
      <c r="D56" s="3" t="s">
        <v>70</v>
      </c>
      <c r="E56" s="9">
        <v>1.25</v>
      </c>
      <c r="F56" s="3" t="s">
        <v>44</v>
      </c>
      <c r="G56" s="3" t="s">
        <v>240</v>
      </c>
      <c r="H56" s="3" t="s">
        <v>241</v>
      </c>
      <c r="I56" s="8" t="b">
        <v>0</v>
      </c>
      <c r="J56" s="3" t="s">
        <v>60</v>
      </c>
      <c r="K56" s="8" t="b">
        <v>0</v>
      </c>
      <c r="L56" s="8" t="b">
        <v>0</v>
      </c>
      <c r="M56" s="8" t="b">
        <v>0</v>
      </c>
    </row>
    <row r="57" spans="1:13">
      <c r="A57" s="3" t="s">
        <v>242</v>
      </c>
      <c r="B57" s="3" t="s">
        <v>40</v>
      </c>
      <c r="C57" s="6">
        <v>4400</v>
      </c>
      <c r="D57" s="3" t="s">
        <v>70</v>
      </c>
      <c r="E57" s="9">
        <v>1.22</v>
      </c>
      <c r="F57" s="3" t="s">
        <v>44</v>
      </c>
      <c r="G57" s="3" t="s">
        <v>243</v>
      </c>
      <c r="H57" s="3" t="s">
        <v>244</v>
      </c>
      <c r="I57" s="8" t="b">
        <v>0</v>
      </c>
      <c r="J57" s="3" t="s">
        <v>60</v>
      </c>
      <c r="K57" s="8" t="b">
        <v>0</v>
      </c>
      <c r="L57" s="8" t="b">
        <v>0</v>
      </c>
      <c r="M57" s="8" t="b">
        <v>0</v>
      </c>
    </row>
    <row r="58" spans="1:13">
      <c r="A58" s="3" t="s">
        <v>245</v>
      </c>
      <c r="B58" s="3" t="s">
        <v>40</v>
      </c>
      <c r="C58" s="6">
        <v>2400</v>
      </c>
      <c r="D58" s="3" t="s">
        <v>71</v>
      </c>
      <c r="E58" s="9">
        <v>1.1200000000000001</v>
      </c>
      <c r="F58" s="3" t="s">
        <v>44</v>
      </c>
      <c r="G58" s="3" t="s">
        <v>246</v>
      </c>
      <c r="H58" s="3" t="s">
        <v>247</v>
      </c>
      <c r="I58" s="8" t="b">
        <v>0</v>
      </c>
      <c r="J58" s="3" t="s">
        <v>60</v>
      </c>
      <c r="K58" s="8" t="b">
        <v>0</v>
      </c>
      <c r="L58" s="8" t="b">
        <v>0</v>
      </c>
      <c r="M58" s="8" t="b">
        <v>0</v>
      </c>
    </row>
    <row r="59" spans="1:13">
      <c r="A59" s="3" t="s">
        <v>248</v>
      </c>
      <c r="B59" s="3" t="s">
        <v>40</v>
      </c>
      <c r="C59" s="6">
        <v>1900</v>
      </c>
      <c r="D59" s="3" t="s">
        <v>71</v>
      </c>
      <c r="E59" s="9">
        <v>1.08</v>
      </c>
      <c r="F59" s="3" t="s">
        <v>44</v>
      </c>
      <c r="G59" s="3" t="s">
        <v>249</v>
      </c>
      <c r="H59" s="3" t="s">
        <v>250</v>
      </c>
      <c r="I59" s="8" t="b">
        <v>0</v>
      </c>
      <c r="J59" s="3" t="s">
        <v>60</v>
      </c>
      <c r="K59" s="8" t="b">
        <v>0</v>
      </c>
      <c r="L59" s="8" t="b">
        <v>0</v>
      </c>
      <c r="M59" s="8" t="b">
        <v>0</v>
      </c>
    </row>
    <row r="60" spans="1:13">
      <c r="A60" s="3" t="s">
        <v>251</v>
      </c>
      <c r="B60" s="3" t="s">
        <v>40</v>
      </c>
      <c r="C60" s="6">
        <v>22200</v>
      </c>
      <c r="D60" s="3" t="s">
        <v>69</v>
      </c>
      <c r="E60" s="9">
        <v>0.55000000000000004</v>
      </c>
      <c r="F60" s="3" t="s">
        <v>46</v>
      </c>
      <c r="G60" s="3" t="s">
        <v>251</v>
      </c>
      <c r="H60" s="3" t="s">
        <v>252</v>
      </c>
      <c r="I60" s="8" t="b">
        <v>1</v>
      </c>
      <c r="J60" s="3" t="s">
        <v>59</v>
      </c>
      <c r="K60" s="8" t="b">
        <v>0</v>
      </c>
      <c r="L60" s="8" t="b">
        <v>0</v>
      </c>
      <c r="M60" s="8" t="b">
        <v>0</v>
      </c>
    </row>
    <row r="61" spans="1:13">
      <c r="A61" s="3" t="s">
        <v>253</v>
      </c>
      <c r="B61" s="3" t="s">
        <v>40</v>
      </c>
      <c r="C61" s="6">
        <v>18100</v>
      </c>
      <c r="D61" s="3" t="s">
        <v>69</v>
      </c>
      <c r="E61" s="9">
        <v>1.65</v>
      </c>
      <c r="F61" s="3" t="s">
        <v>44</v>
      </c>
      <c r="G61" s="3" t="s">
        <v>253</v>
      </c>
      <c r="H61" s="3" t="s">
        <v>254</v>
      </c>
      <c r="I61" s="8" t="b">
        <v>1</v>
      </c>
      <c r="J61" s="3" t="s">
        <v>59</v>
      </c>
      <c r="K61" s="8" t="b">
        <v>0</v>
      </c>
      <c r="L61" s="8" t="b">
        <v>0</v>
      </c>
      <c r="M61" s="8" t="b">
        <v>0</v>
      </c>
    </row>
    <row r="62" spans="1:13">
      <c r="A62" s="3" t="s">
        <v>255</v>
      </c>
      <c r="B62" s="3" t="s">
        <v>40</v>
      </c>
      <c r="C62" s="6">
        <v>2400</v>
      </c>
      <c r="D62" s="3" t="s">
        <v>70</v>
      </c>
      <c r="E62" s="9">
        <v>1.18</v>
      </c>
      <c r="F62" s="3" t="s">
        <v>44</v>
      </c>
      <c r="G62" s="3" t="s">
        <v>255</v>
      </c>
      <c r="H62" s="3" t="s">
        <v>256</v>
      </c>
      <c r="I62" s="8" t="b">
        <v>0</v>
      </c>
      <c r="J62" s="3" t="s">
        <v>60</v>
      </c>
      <c r="K62" s="8" t="b">
        <v>0</v>
      </c>
      <c r="L62" s="8" t="b">
        <v>0</v>
      </c>
      <c r="M62" s="8" t="b">
        <v>0</v>
      </c>
    </row>
    <row r="63" spans="1:13">
      <c r="A63" s="3" t="s">
        <v>257</v>
      </c>
      <c r="B63" s="3" t="s">
        <v>40</v>
      </c>
      <c r="C63" s="6">
        <v>2900</v>
      </c>
      <c r="D63" s="3" t="s">
        <v>70</v>
      </c>
      <c r="E63" s="9">
        <v>1.22</v>
      </c>
      <c r="F63" s="3" t="s">
        <v>44</v>
      </c>
      <c r="G63" s="3" t="s">
        <v>257</v>
      </c>
      <c r="H63" s="3" t="s">
        <v>258</v>
      </c>
      <c r="I63" s="8" t="b">
        <v>0</v>
      </c>
      <c r="J63" s="3" t="s">
        <v>60</v>
      </c>
      <c r="K63" s="8" t="b">
        <v>0</v>
      </c>
      <c r="L63" s="8" t="b">
        <v>0</v>
      </c>
      <c r="M63" s="8" t="b">
        <v>0</v>
      </c>
    </row>
    <row r="64" spans="1:13">
      <c r="A64" s="3" t="s">
        <v>259</v>
      </c>
      <c r="B64" s="3" t="s">
        <v>40</v>
      </c>
      <c r="C64" s="6">
        <v>4400</v>
      </c>
      <c r="D64" s="3" t="s">
        <v>69</v>
      </c>
      <c r="E64" s="9">
        <v>1.95</v>
      </c>
      <c r="F64" s="3" t="s">
        <v>44</v>
      </c>
      <c r="G64" s="3" t="s">
        <v>260</v>
      </c>
      <c r="H64" s="3" t="s">
        <v>261</v>
      </c>
      <c r="I64" s="8" t="b">
        <v>0</v>
      </c>
      <c r="J64" s="3" t="s">
        <v>63</v>
      </c>
      <c r="K64" s="8" t="b">
        <v>0</v>
      </c>
      <c r="L64" s="8" t="b">
        <v>0</v>
      </c>
      <c r="M64" s="8" t="b">
        <v>0</v>
      </c>
    </row>
    <row r="65" spans="1:13">
      <c r="A65" s="3" t="s">
        <v>262</v>
      </c>
      <c r="B65" s="3" t="s">
        <v>40</v>
      </c>
      <c r="C65" s="6">
        <v>3600</v>
      </c>
      <c r="D65" s="3" t="s">
        <v>69</v>
      </c>
      <c r="E65" s="9">
        <v>1.88</v>
      </c>
      <c r="F65" s="3" t="s">
        <v>44</v>
      </c>
      <c r="G65" s="3" t="s">
        <v>262</v>
      </c>
      <c r="H65" s="3" t="s">
        <v>263</v>
      </c>
      <c r="I65" s="8" t="b">
        <v>0</v>
      </c>
      <c r="J65" s="3" t="s">
        <v>63</v>
      </c>
      <c r="K65" s="8" t="b">
        <v>0</v>
      </c>
      <c r="L65" s="8" t="b">
        <v>0</v>
      </c>
      <c r="M65" s="8" t="b">
        <v>0</v>
      </c>
    </row>
    <row r="66" spans="1:13">
      <c r="A66" s="3" t="s">
        <v>264</v>
      </c>
      <c r="B66" s="3" t="s">
        <v>40</v>
      </c>
      <c r="C66" s="6">
        <v>2900</v>
      </c>
      <c r="D66" s="3" t="s">
        <v>70</v>
      </c>
      <c r="E66" s="9">
        <v>2.15</v>
      </c>
      <c r="F66" s="3" t="s">
        <v>44</v>
      </c>
      <c r="G66" s="3" t="s">
        <v>264</v>
      </c>
      <c r="H66" s="3" t="s">
        <v>265</v>
      </c>
      <c r="I66" s="8" t="b">
        <v>0</v>
      </c>
      <c r="J66" s="3" t="s">
        <v>60</v>
      </c>
      <c r="K66" s="8" t="b">
        <v>0</v>
      </c>
      <c r="L66" s="8" t="b">
        <v>0</v>
      </c>
      <c r="M66" s="8" t="b">
        <v>0</v>
      </c>
    </row>
    <row r="67" spans="1:13">
      <c r="A67" s="3" t="s">
        <v>266</v>
      </c>
      <c r="B67" s="3" t="s">
        <v>40</v>
      </c>
      <c r="C67" s="6">
        <v>2400</v>
      </c>
      <c r="D67" s="3" t="s">
        <v>70</v>
      </c>
      <c r="E67" s="9">
        <v>2.08</v>
      </c>
      <c r="F67" s="3" t="s">
        <v>44</v>
      </c>
      <c r="G67" s="3" t="s">
        <v>267</v>
      </c>
      <c r="H67" s="3" t="s">
        <v>268</v>
      </c>
      <c r="I67" s="8" t="b">
        <v>0</v>
      </c>
      <c r="J67" s="3" t="s">
        <v>60</v>
      </c>
      <c r="K67" s="8" t="b">
        <v>0</v>
      </c>
      <c r="L67" s="8" t="b">
        <v>0</v>
      </c>
      <c r="M67" s="8" t="b">
        <v>0</v>
      </c>
    </row>
    <row r="68" spans="1:13">
      <c r="A68" s="3" t="s">
        <v>269</v>
      </c>
      <c r="B68" s="3" t="s">
        <v>40</v>
      </c>
      <c r="C68" s="6">
        <v>1900</v>
      </c>
      <c r="D68" s="3" t="s">
        <v>71</v>
      </c>
      <c r="E68" s="9">
        <v>1.45</v>
      </c>
      <c r="F68" s="3" t="s">
        <v>44</v>
      </c>
      <c r="G68" s="3" t="s">
        <v>269</v>
      </c>
      <c r="H68" s="3" t="s">
        <v>270</v>
      </c>
      <c r="I68" s="8" t="b">
        <v>0</v>
      </c>
      <c r="J68" s="3" t="s">
        <v>60</v>
      </c>
      <c r="K68" s="8" t="b">
        <v>0</v>
      </c>
      <c r="L68" s="8" t="b">
        <v>0</v>
      </c>
      <c r="M68" s="8" t="b">
        <v>0</v>
      </c>
    </row>
    <row r="69" spans="1:13">
      <c r="A69" s="3" t="s">
        <v>271</v>
      </c>
      <c r="B69" s="3" t="s">
        <v>40</v>
      </c>
      <c r="C69" s="6">
        <v>1300</v>
      </c>
      <c r="D69" s="3" t="s">
        <v>71</v>
      </c>
      <c r="E69" s="9">
        <v>0.15</v>
      </c>
      <c r="F69" s="3" t="s">
        <v>46</v>
      </c>
      <c r="G69" s="3" t="s">
        <v>272</v>
      </c>
      <c r="H69" s="3" t="s">
        <v>273</v>
      </c>
      <c r="I69" s="8" t="b">
        <v>0</v>
      </c>
      <c r="J69" s="3" t="s">
        <v>66</v>
      </c>
      <c r="K69" s="8" t="b">
        <v>0</v>
      </c>
      <c r="L69" s="8" t="b">
        <v>0</v>
      </c>
      <c r="M69" s="8" t="b">
        <v>0</v>
      </c>
    </row>
    <row r="70" spans="1:13">
      <c r="A70" s="3" t="s">
        <v>274</v>
      </c>
      <c r="B70" s="3" t="s">
        <v>40</v>
      </c>
      <c r="C70" s="6">
        <v>1000</v>
      </c>
      <c r="D70" s="3" t="s">
        <v>71</v>
      </c>
      <c r="E70" s="9">
        <v>0.82</v>
      </c>
      <c r="F70" s="3" t="s">
        <v>44</v>
      </c>
      <c r="G70" s="3" t="s">
        <v>275</v>
      </c>
      <c r="H70" s="3" t="s">
        <v>276</v>
      </c>
      <c r="I70" s="8" t="b">
        <v>0</v>
      </c>
      <c r="J70" s="3" t="s">
        <v>60</v>
      </c>
      <c r="K70" s="8" t="b">
        <v>0</v>
      </c>
      <c r="L70" s="8" t="b">
        <v>0</v>
      </c>
      <c r="M70" s="8" t="b">
        <v>0</v>
      </c>
    </row>
    <row r="71" spans="1:13">
      <c r="A71" s="3" t="s">
        <v>232</v>
      </c>
      <c r="B71" s="3" t="s">
        <v>40</v>
      </c>
      <c r="C71" s="6">
        <v>14800</v>
      </c>
      <c r="D71" s="3" t="s">
        <v>69</v>
      </c>
      <c r="E71" s="9">
        <v>1.92</v>
      </c>
      <c r="F71" s="3" t="s">
        <v>44</v>
      </c>
      <c r="G71" s="3" t="s">
        <v>232</v>
      </c>
      <c r="H71" s="3" t="s">
        <v>233</v>
      </c>
      <c r="I71" s="8" t="b">
        <v>0</v>
      </c>
      <c r="J71" s="3" t="s">
        <v>60</v>
      </c>
      <c r="K71" s="8" t="b">
        <v>0</v>
      </c>
      <c r="L71" s="8" t="b">
        <v>1</v>
      </c>
      <c r="M71" s="8" t="b">
        <v>1</v>
      </c>
    </row>
    <row r="72" spans="1:13">
      <c r="A72" s="3" t="s">
        <v>277</v>
      </c>
      <c r="B72" s="3" t="s">
        <v>41</v>
      </c>
      <c r="C72" s="6">
        <v>18100</v>
      </c>
      <c r="D72" s="3" t="s">
        <v>69</v>
      </c>
      <c r="E72" s="9">
        <v>1.72</v>
      </c>
      <c r="F72" s="3" t="s">
        <v>44</v>
      </c>
      <c r="G72" s="3" t="s">
        <v>277</v>
      </c>
      <c r="H72" s="3" t="s">
        <v>278</v>
      </c>
      <c r="I72" s="8" t="b">
        <v>0</v>
      </c>
      <c r="J72" s="3" t="s">
        <v>60</v>
      </c>
      <c r="K72" s="8" t="b">
        <v>1</v>
      </c>
      <c r="L72" s="8" t="b">
        <v>0</v>
      </c>
      <c r="M72" s="8" t="b">
        <v>0</v>
      </c>
    </row>
    <row r="73" spans="1:13">
      <c r="A73" s="3" t="s">
        <v>279</v>
      </c>
      <c r="B73" s="3" t="s">
        <v>41</v>
      </c>
      <c r="C73" s="6">
        <v>9900</v>
      </c>
      <c r="D73" s="3" t="s">
        <v>69</v>
      </c>
      <c r="E73" s="9">
        <v>1.65</v>
      </c>
      <c r="F73" s="3" t="s">
        <v>44</v>
      </c>
      <c r="G73" s="3" t="s">
        <v>279</v>
      </c>
      <c r="H73" s="3" t="s">
        <v>280</v>
      </c>
      <c r="I73" s="8" t="b">
        <v>0</v>
      </c>
      <c r="J73" s="3" t="s">
        <v>60</v>
      </c>
      <c r="K73" s="8" t="b">
        <v>1</v>
      </c>
      <c r="L73" s="8" t="b">
        <v>0</v>
      </c>
      <c r="M73" s="8" t="b">
        <v>0</v>
      </c>
    </row>
    <row r="74" spans="1:13">
      <c r="A74" s="3" t="s">
        <v>281</v>
      </c>
      <c r="B74" s="3" t="s">
        <v>41</v>
      </c>
      <c r="C74" s="6">
        <v>6600</v>
      </c>
      <c r="D74" s="3" t="s">
        <v>69</v>
      </c>
      <c r="E74" s="9">
        <v>1.58</v>
      </c>
      <c r="F74" s="3" t="s">
        <v>44</v>
      </c>
      <c r="G74" s="3" t="s">
        <v>281</v>
      </c>
      <c r="H74" s="3" t="s">
        <v>282</v>
      </c>
      <c r="I74" s="8" t="b">
        <v>0</v>
      </c>
      <c r="J74" s="3" t="s">
        <v>60</v>
      </c>
      <c r="K74" s="8" t="b">
        <v>0</v>
      </c>
      <c r="L74" s="8" t="b">
        <v>0</v>
      </c>
      <c r="M74" s="8" t="b">
        <v>0</v>
      </c>
    </row>
    <row r="75" spans="1:13">
      <c r="A75" s="3" t="s">
        <v>283</v>
      </c>
      <c r="B75" s="3" t="s">
        <v>41</v>
      </c>
      <c r="C75" s="6">
        <v>12100</v>
      </c>
      <c r="D75" s="3" t="s">
        <v>69</v>
      </c>
      <c r="E75" s="9">
        <v>1.85</v>
      </c>
      <c r="F75" s="3" t="s">
        <v>44</v>
      </c>
      <c r="G75" s="3" t="s">
        <v>283</v>
      </c>
      <c r="H75" s="3" t="s">
        <v>284</v>
      </c>
      <c r="I75" s="8" t="b">
        <v>0</v>
      </c>
      <c r="J75" s="3" t="s">
        <v>60</v>
      </c>
      <c r="K75" s="8" t="b">
        <v>1</v>
      </c>
      <c r="L75" s="8" t="b">
        <v>0</v>
      </c>
      <c r="M75" s="8" t="b">
        <v>0</v>
      </c>
    </row>
    <row r="76" spans="1:13">
      <c r="A76" s="3" t="s">
        <v>285</v>
      </c>
      <c r="B76" s="3" t="s">
        <v>41</v>
      </c>
      <c r="C76" s="6">
        <v>6600</v>
      </c>
      <c r="D76" s="3" t="s">
        <v>69</v>
      </c>
      <c r="E76" s="9">
        <v>1.78</v>
      </c>
      <c r="F76" s="3" t="s">
        <v>44</v>
      </c>
      <c r="G76" s="3" t="s">
        <v>285</v>
      </c>
      <c r="H76" s="3" t="s">
        <v>286</v>
      </c>
      <c r="I76" s="8" t="b">
        <v>0</v>
      </c>
      <c r="J76" s="3" t="s">
        <v>60</v>
      </c>
      <c r="K76" s="8" t="b">
        <v>1</v>
      </c>
      <c r="L76" s="8" t="b">
        <v>0</v>
      </c>
      <c r="M76" s="8" t="b">
        <v>0</v>
      </c>
    </row>
    <row r="77" spans="1:13">
      <c r="A77" s="3" t="s">
        <v>287</v>
      </c>
      <c r="B77" s="3" t="s">
        <v>41</v>
      </c>
      <c r="C77" s="6">
        <v>4400</v>
      </c>
      <c r="D77" s="3" t="s">
        <v>69</v>
      </c>
      <c r="E77" s="9">
        <v>1.72</v>
      </c>
      <c r="F77" s="3" t="s">
        <v>44</v>
      </c>
      <c r="G77" s="3" t="s">
        <v>287</v>
      </c>
      <c r="H77" s="3" t="s">
        <v>288</v>
      </c>
      <c r="I77" s="8" t="b">
        <v>0</v>
      </c>
      <c r="J77" s="3" t="s">
        <v>60</v>
      </c>
      <c r="K77" s="8" t="b">
        <v>0</v>
      </c>
      <c r="L77" s="8" t="b">
        <v>0</v>
      </c>
      <c r="M77" s="8" t="b">
        <v>0</v>
      </c>
    </row>
    <row r="78" spans="1:13">
      <c r="A78" s="3" t="s">
        <v>289</v>
      </c>
      <c r="B78" s="3" t="s">
        <v>41</v>
      </c>
      <c r="C78" s="6">
        <v>27100</v>
      </c>
      <c r="D78" s="3" t="s">
        <v>69</v>
      </c>
      <c r="E78" s="9">
        <v>1.45</v>
      </c>
      <c r="F78" s="3" t="s">
        <v>44</v>
      </c>
      <c r="G78" s="3" t="s">
        <v>289</v>
      </c>
      <c r="H78" s="3" t="s">
        <v>290</v>
      </c>
      <c r="I78" s="8" t="b">
        <v>0</v>
      </c>
      <c r="J78" s="3" t="s">
        <v>61</v>
      </c>
      <c r="K78" s="8" t="b">
        <v>1</v>
      </c>
      <c r="L78" s="8" t="b">
        <v>0</v>
      </c>
      <c r="M78" s="8" t="b">
        <v>0</v>
      </c>
    </row>
    <row r="79" spans="1:13">
      <c r="A79" s="3" t="s">
        <v>291</v>
      </c>
      <c r="B79" s="3" t="s">
        <v>41</v>
      </c>
      <c r="C79" s="6">
        <v>18100</v>
      </c>
      <c r="D79" s="3" t="s">
        <v>69</v>
      </c>
      <c r="E79" s="9">
        <v>1.38</v>
      </c>
      <c r="F79" s="3" t="s">
        <v>44</v>
      </c>
      <c r="G79" s="3" t="s">
        <v>291</v>
      </c>
      <c r="H79" s="3" t="s">
        <v>292</v>
      </c>
      <c r="I79" s="8" t="b">
        <v>0</v>
      </c>
      <c r="J79" s="3" t="s">
        <v>61</v>
      </c>
      <c r="K79" s="8" t="b">
        <v>0</v>
      </c>
      <c r="L79" s="8" t="b">
        <v>0</v>
      </c>
      <c r="M79" s="8" t="b">
        <v>0</v>
      </c>
    </row>
    <row r="80" spans="1:13">
      <c r="A80" s="3" t="s">
        <v>293</v>
      </c>
      <c r="B80" s="3" t="s">
        <v>41</v>
      </c>
      <c r="C80" s="6">
        <v>22200</v>
      </c>
      <c r="D80" s="3" t="s">
        <v>69</v>
      </c>
      <c r="E80" s="9">
        <v>1.52</v>
      </c>
      <c r="F80" s="3" t="s">
        <v>44</v>
      </c>
      <c r="G80" s="3" t="s">
        <v>293</v>
      </c>
      <c r="H80" s="3" t="s">
        <v>294</v>
      </c>
      <c r="I80" s="8" t="b">
        <v>0</v>
      </c>
      <c r="J80" s="3" t="s">
        <v>67</v>
      </c>
      <c r="K80" s="8" t="b">
        <v>1</v>
      </c>
      <c r="L80" s="8" t="b">
        <v>0</v>
      </c>
      <c r="M80" s="8" t="b">
        <v>1</v>
      </c>
    </row>
    <row r="81" spans="1:13">
      <c r="A81" s="3" t="s">
        <v>295</v>
      </c>
      <c r="B81" s="3" t="s">
        <v>41</v>
      </c>
      <c r="C81" s="6">
        <v>49500</v>
      </c>
      <c r="D81" s="3" t="s">
        <v>69</v>
      </c>
      <c r="E81" s="9">
        <v>0.88</v>
      </c>
      <c r="F81" s="3" t="s">
        <v>45</v>
      </c>
      <c r="G81" s="3" t="s">
        <v>295</v>
      </c>
      <c r="H81" s="3" t="s">
        <v>296</v>
      </c>
      <c r="I81" s="8" t="b">
        <v>1</v>
      </c>
      <c r="J81" s="3" t="s">
        <v>59</v>
      </c>
      <c r="K81" s="8" t="b">
        <v>0</v>
      </c>
      <c r="L81" s="8" t="b">
        <v>0</v>
      </c>
      <c r="M81" s="8" t="b">
        <v>0</v>
      </c>
    </row>
    <row r="82" spans="1:13">
      <c r="A82" s="3" t="s">
        <v>297</v>
      </c>
      <c r="B82" s="3" t="s">
        <v>41</v>
      </c>
      <c r="C82" s="6">
        <v>22200</v>
      </c>
      <c r="D82" s="3" t="s">
        <v>69</v>
      </c>
      <c r="E82" s="9">
        <v>0.72</v>
      </c>
      <c r="F82" s="3" t="s">
        <v>45</v>
      </c>
      <c r="G82" s="3" t="s">
        <v>297</v>
      </c>
      <c r="H82" s="3" t="s">
        <v>298</v>
      </c>
      <c r="I82" s="8" t="b">
        <v>1</v>
      </c>
      <c r="J82" s="3" t="s">
        <v>59</v>
      </c>
      <c r="K82" s="8" t="b">
        <v>0</v>
      </c>
      <c r="L82" s="8" t="b">
        <v>0</v>
      </c>
      <c r="M82" s="8" t="b">
        <v>0</v>
      </c>
    </row>
    <row r="83" spans="1:13">
      <c r="A83" s="3" t="s">
        <v>299</v>
      </c>
      <c r="B83" s="3" t="s">
        <v>41</v>
      </c>
      <c r="C83" s="6">
        <v>33100</v>
      </c>
      <c r="D83" s="3" t="s">
        <v>69</v>
      </c>
      <c r="E83" s="9">
        <v>0.65</v>
      </c>
      <c r="F83" s="3" t="s">
        <v>45</v>
      </c>
      <c r="G83" s="3" t="s">
        <v>299</v>
      </c>
      <c r="H83" s="3" t="s">
        <v>300</v>
      </c>
      <c r="I83" s="8" t="b">
        <v>1</v>
      </c>
      <c r="J83" s="3" t="s">
        <v>59</v>
      </c>
      <c r="K83" s="8" t="b">
        <v>0</v>
      </c>
      <c r="L83" s="8" t="b">
        <v>0</v>
      </c>
      <c r="M83" s="8" t="b">
        <v>0</v>
      </c>
    </row>
    <row r="84" spans="1:13">
      <c r="A84" s="3" t="s">
        <v>301</v>
      </c>
      <c r="B84" s="3" t="s">
        <v>41</v>
      </c>
      <c r="C84" s="6">
        <v>8100</v>
      </c>
      <c r="D84" s="3" t="s">
        <v>70</v>
      </c>
      <c r="E84" s="9">
        <v>1.65</v>
      </c>
      <c r="F84" s="3" t="s">
        <v>44</v>
      </c>
      <c r="G84" s="3" t="s">
        <v>301</v>
      </c>
      <c r="H84" s="3" t="s">
        <v>302</v>
      </c>
      <c r="I84" s="8" t="b">
        <v>0</v>
      </c>
      <c r="J84" s="3" t="s">
        <v>60</v>
      </c>
      <c r="K84" s="8" t="b">
        <v>1</v>
      </c>
      <c r="L84" s="8" t="b">
        <v>0</v>
      </c>
      <c r="M84" s="8" t="b">
        <v>0</v>
      </c>
    </row>
    <row r="85" spans="1:13">
      <c r="A85" s="3" t="s">
        <v>303</v>
      </c>
      <c r="B85" s="3" t="s">
        <v>41</v>
      </c>
      <c r="C85" s="6">
        <v>5400</v>
      </c>
      <c r="D85" s="3" t="s">
        <v>70</v>
      </c>
      <c r="E85" s="9">
        <v>1.58</v>
      </c>
      <c r="F85" s="3" t="s">
        <v>44</v>
      </c>
      <c r="G85" s="3" t="s">
        <v>303</v>
      </c>
      <c r="H85" s="3" t="s">
        <v>304</v>
      </c>
      <c r="I85" s="8" t="b">
        <v>0</v>
      </c>
      <c r="J85" s="3" t="s">
        <v>60</v>
      </c>
      <c r="K85" s="8" t="b">
        <v>0</v>
      </c>
      <c r="L85" s="8" t="b">
        <v>0</v>
      </c>
      <c r="M85" s="8" t="b">
        <v>0</v>
      </c>
    </row>
    <row r="86" spans="1:13">
      <c r="A86" s="3" t="s">
        <v>305</v>
      </c>
      <c r="B86" s="3" t="s">
        <v>41</v>
      </c>
      <c r="C86" s="6">
        <v>3600</v>
      </c>
      <c r="D86" s="3" t="s">
        <v>70</v>
      </c>
      <c r="E86" s="9">
        <v>1.52</v>
      </c>
      <c r="F86" s="3" t="s">
        <v>44</v>
      </c>
      <c r="G86" s="3" t="s">
        <v>305</v>
      </c>
      <c r="H86" s="3" t="s">
        <v>306</v>
      </c>
      <c r="I86" s="8" t="b">
        <v>0</v>
      </c>
      <c r="J86" s="3" t="s">
        <v>60</v>
      </c>
      <c r="K86" s="8" t="b">
        <v>0</v>
      </c>
      <c r="L86" s="8" t="b">
        <v>0</v>
      </c>
      <c r="M86" s="8" t="b">
        <v>0</v>
      </c>
    </row>
    <row r="87" spans="1:13">
      <c r="A87" s="3" t="s">
        <v>307</v>
      </c>
      <c r="B87" s="3" t="s">
        <v>41</v>
      </c>
      <c r="C87" s="6">
        <v>6600</v>
      </c>
      <c r="D87" s="3" t="s">
        <v>70</v>
      </c>
      <c r="E87" s="9">
        <v>1.42</v>
      </c>
      <c r="F87" s="3" t="s">
        <v>44</v>
      </c>
      <c r="G87" s="3" t="s">
        <v>307</v>
      </c>
      <c r="H87" s="3" t="s">
        <v>308</v>
      </c>
      <c r="I87" s="8" t="b">
        <v>0</v>
      </c>
      <c r="J87" s="3" t="s">
        <v>60</v>
      </c>
      <c r="K87" s="8" t="b">
        <v>0</v>
      </c>
      <c r="L87" s="8" t="b">
        <v>0</v>
      </c>
      <c r="M87" s="8" t="b">
        <v>0</v>
      </c>
    </row>
    <row r="88" spans="1:13">
      <c r="A88" s="3" t="s">
        <v>309</v>
      </c>
      <c r="B88" s="3" t="s">
        <v>41</v>
      </c>
      <c r="C88" s="6">
        <v>4400</v>
      </c>
      <c r="D88" s="3" t="s">
        <v>70</v>
      </c>
      <c r="E88" s="9">
        <v>1.35</v>
      </c>
      <c r="F88" s="3" t="s">
        <v>44</v>
      </c>
      <c r="G88" s="3" t="s">
        <v>309</v>
      </c>
      <c r="H88" s="3" t="s">
        <v>310</v>
      </c>
      <c r="I88" s="8" t="b">
        <v>0</v>
      </c>
      <c r="J88" s="3" t="s">
        <v>60</v>
      </c>
      <c r="K88" s="8" t="b">
        <v>0</v>
      </c>
      <c r="L88" s="8" t="b">
        <v>0</v>
      </c>
      <c r="M88" s="8" t="b">
        <v>0</v>
      </c>
    </row>
    <row r="89" spans="1:13">
      <c r="A89" s="3" t="s">
        <v>311</v>
      </c>
      <c r="B89" s="3" t="s">
        <v>41</v>
      </c>
      <c r="C89" s="6">
        <v>6600</v>
      </c>
      <c r="D89" s="3" t="s">
        <v>70</v>
      </c>
      <c r="E89" s="9">
        <v>1.55</v>
      </c>
      <c r="F89" s="3" t="s">
        <v>44</v>
      </c>
      <c r="G89" s="3" t="s">
        <v>311</v>
      </c>
      <c r="H89" s="3" t="s">
        <v>312</v>
      </c>
      <c r="I89" s="8" t="b">
        <v>0</v>
      </c>
      <c r="J89" s="3" t="s">
        <v>60</v>
      </c>
      <c r="K89" s="8" t="b">
        <v>0</v>
      </c>
      <c r="L89" s="8" t="b">
        <v>0</v>
      </c>
      <c r="M89" s="8" t="b">
        <v>0</v>
      </c>
    </row>
    <row r="90" spans="1:13">
      <c r="A90" s="3" t="s">
        <v>313</v>
      </c>
      <c r="B90" s="3" t="s">
        <v>41</v>
      </c>
      <c r="C90" s="6">
        <v>4400</v>
      </c>
      <c r="D90" s="3" t="s">
        <v>70</v>
      </c>
      <c r="E90" s="9">
        <v>1.48</v>
      </c>
      <c r="F90" s="3" t="s">
        <v>44</v>
      </c>
      <c r="G90" s="3" t="s">
        <v>313</v>
      </c>
      <c r="H90" s="3" t="s">
        <v>314</v>
      </c>
      <c r="I90" s="8" t="b">
        <v>0</v>
      </c>
      <c r="J90" s="3" t="s">
        <v>60</v>
      </c>
      <c r="K90" s="8" t="b">
        <v>0</v>
      </c>
      <c r="L90" s="8" t="b">
        <v>0</v>
      </c>
      <c r="M90" s="8" t="b">
        <v>0</v>
      </c>
    </row>
    <row r="91" spans="1:13">
      <c r="A91" s="3" t="s">
        <v>315</v>
      </c>
      <c r="B91" s="3" t="s">
        <v>41</v>
      </c>
      <c r="C91" s="6">
        <v>4400</v>
      </c>
      <c r="D91" s="3" t="s">
        <v>70</v>
      </c>
      <c r="E91" s="9">
        <v>1.62</v>
      </c>
      <c r="F91" s="3" t="s">
        <v>44</v>
      </c>
      <c r="G91" s="3" t="s">
        <v>315</v>
      </c>
      <c r="H91" s="3" t="s">
        <v>316</v>
      </c>
      <c r="I91" s="8" t="b">
        <v>0</v>
      </c>
      <c r="J91" s="3" t="s">
        <v>60</v>
      </c>
      <c r="K91" s="8" t="b">
        <v>0</v>
      </c>
      <c r="L91" s="8" t="b">
        <v>0</v>
      </c>
      <c r="M91" s="8" t="b">
        <v>0</v>
      </c>
    </row>
    <row r="92" spans="1:13">
      <c r="A92" s="3" t="s">
        <v>317</v>
      </c>
      <c r="B92" s="3" t="s">
        <v>41</v>
      </c>
      <c r="C92" s="6">
        <v>2900</v>
      </c>
      <c r="D92" s="3" t="s">
        <v>70</v>
      </c>
      <c r="E92" s="9">
        <v>1.55</v>
      </c>
      <c r="F92" s="3" t="s">
        <v>44</v>
      </c>
      <c r="G92" s="3" t="s">
        <v>317</v>
      </c>
      <c r="H92" s="3" t="s">
        <v>318</v>
      </c>
      <c r="I92" s="8" t="b">
        <v>0</v>
      </c>
      <c r="J92" s="3" t="s">
        <v>60</v>
      </c>
      <c r="K92" s="8" t="b">
        <v>0</v>
      </c>
      <c r="L92" s="8" t="b">
        <v>0</v>
      </c>
      <c r="M92" s="8" t="b">
        <v>0</v>
      </c>
    </row>
    <row r="93" spans="1:13">
      <c r="A93" s="3" t="s">
        <v>319</v>
      </c>
      <c r="B93" s="3" t="s">
        <v>41</v>
      </c>
      <c r="C93" s="6">
        <v>5400</v>
      </c>
      <c r="D93" s="3" t="s">
        <v>70</v>
      </c>
      <c r="E93" s="9">
        <v>1.38</v>
      </c>
      <c r="F93" s="3" t="s">
        <v>44</v>
      </c>
      <c r="G93" s="3" t="s">
        <v>319</v>
      </c>
      <c r="H93" s="3" t="s">
        <v>320</v>
      </c>
      <c r="I93" s="8" t="b">
        <v>0</v>
      </c>
      <c r="J93" s="3" t="s">
        <v>60</v>
      </c>
      <c r="K93" s="8" t="b">
        <v>0</v>
      </c>
      <c r="L93" s="8" t="b">
        <v>0</v>
      </c>
      <c r="M93" s="8" t="b">
        <v>0</v>
      </c>
    </row>
    <row r="94" spans="1:13">
      <c r="A94" s="3" t="s">
        <v>321</v>
      </c>
      <c r="B94" s="3" t="s">
        <v>41</v>
      </c>
      <c r="C94" s="6">
        <v>3600</v>
      </c>
      <c r="D94" s="3" t="s">
        <v>70</v>
      </c>
      <c r="E94" s="9">
        <v>1.32</v>
      </c>
      <c r="F94" s="3" t="s">
        <v>44</v>
      </c>
      <c r="G94" s="3" t="s">
        <v>321</v>
      </c>
      <c r="H94" s="3" t="s">
        <v>322</v>
      </c>
      <c r="I94" s="8" t="b">
        <v>0</v>
      </c>
      <c r="J94" s="3" t="s">
        <v>60</v>
      </c>
      <c r="K94" s="8" t="b">
        <v>0</v>
      </c>
      <c r="L94" s="8" t="b">
        <v>0</v>
      </c>
      <c r="M94" s="8" t="b">
        <v>0</v>
      </c>
    </row>
    <row r="95" spans="1:13">
      <c r="A95" s="3" t="s">
        <v>323</v>
      </c>
      <c r="B95" s="3" t="s">
        <v>41</v>
      </c>
      <c r="C95" s="6">
        <v>5400</v>
      </c>
      <c r="D95" s="3" t="s">
        <v>70</v>
      </c>
      <c r="E95" s="9">
        <v>1.72</v>
      </c>
      <c r="F95" s="3" t="s">
        <v>44</v>
      </c>
      <c r="G95" s="3" t="s">
        <v>323</v>
      </c>
      <c r="H95" s="3" t="s">
        <v>324</v>
      </c>
      <c r="I95" s="8" t="b">
        <v>0</v>
      </c>
      <c r="J95" s="3" t="s">
        <v>60</v>
      </c>
      <c r="K95" s="8" t="b">
        <v>1</v>
      </c>
      <c r="L95" s="8" t="b">
        <v>0</v>
      </c>
      <c r="M95" s="8" t="b">
        <v>0</v>
      </c>
    </row>
    <row r="96" spans="1:13">
      <c r="A96" s="3" t="s">
        <v>325</v>
      </c>
      <c r="B96" s="3" t="s">
        <v>41</v>
      </c>
      <c r="C96" s="6">
        <v>3600</v>
      </c>
      <c r="D96" s="3" t="s">
        <v>70</v>
      </c>
      <c r="E96" s="9">
        <v>1.65</v>
      </c>
      <c r="F96" s="3" t="s">
        <v>44</v>
      </c>
      <c r="G96" s="3" t="s">
        <v>325</v>
      </c>
      <c r="H96" s="3" t="s">
        <v>326</v>
      </c>
      <c r="I96" s="8" t="b">
        <v>0</v>
      </c>
      <c r="J96" s="3" t="s">
        <v>60</v>
      </c>
      <c r="K96" s="8" t="b">
        <v>0</v>
      </c>
      <c r="L96" s="8" t="b">
        <v>0</v>
      </c>
      <c r="M96" s="8" t="b">
        <v>0</v>
      </c>
    </row>
    <row r="97" spans="1:13">
      <c r="A97" s="3" t="s">
        <v>327</v>
      </c>
      <c r="B97" s="3" t="s">
        <v>41</v>
      </c>
      <c r="C97" s="6">
        <v>3600</v>
      </c>
      <c r="D97" s="3" t="s">
        <v>71</v>
      </c>
      <c r="E97" s="9">
        <v>1.35</v>
      </c>
      <c r="F97" s="3" t="s">
        <v>44</v>
      </c>
      <c r="G97" s="3" t="s">
        <v>327</v>
      </c>
      <c r="H97" s="3" t="s">
        <v>328</v>
      </c>
      <c r="I97" s="8" t="b">
        <v>0</v>
      </c>
      <c r="J97" s="3" t="s">
        <v>60</v>
      </c>
      <c r="K97" s="8" t="b">
        <v>0</v>
      </c>
      <c r="L97" s="8" t="b">
        <v>0</v>
      </c>
      <c r="M97" s="8" t="b">
        <v>0</v>
      </c>
    </row>
    <row r="98" spans="1:13">
      <c r="A98" s="3" t="s">
        <v>329</v>
      </c>
      <c r="B98" s="3" t="s">
        <v>41</v>
      </c>
      <c r="C98" s="6">
        <v>2400</v>
      </c>
      <c r="D98" s="3" t="s">
        <v>71</v>
      </c>
      <c r="E98" s="9">
        <v>1.28</v>
      </c>
      <c r="F98" s="3" t="s">
        <v>44</v>
      </c>
      <c r="G98" s="3" t="s">
        <v>329</v>
      </c>
      <c r="H98" s="3" t="s">
        <v>330</v>
      </c>
      <c r="I98" s="8" t="b">
        <v>0</v>
      </c>
      <c r="J98" s="3" t="s">
        <v>60</v>
      </c>
      <c r="K98" s="8" t="b">
        <v>0</v>
      </c>
      <c r="L98" s="8" t="b">
        <v>0</v>
      </c>
      <c r="M98" s="8" t="b">
        <v>0</v>
      </c>
    </row>
    <row r="99" spans="1:13">
      <c r="A99" s="3" t="s">
        <v>331</v>
      </c>
      <c r="B99" s="3" t="s">
        <v>41</v>
      </c>
      <c r="C99" s="6">
        <v>4400</v>
      </c>
      <c r="D99" s="3" t="s">
        <v>70</v>
      </c>
      <c r="E99" s="9">
        <v>1.58</v>
      </c>
      <c r="F99" s="3" t="s">
        <v>44</v>
      </c>
      <c r="G99" s="3" t="s">
        <v>331</v>
      </c>
      <c r="H99" s="3" t="s">
        <v>332</v>
      </c>
      <c r="I99" s="8" t="b">
        <v>0</v>
      </c>
      <c r="J99" s="3" t="s">
        <v>60</v>
      </c>
      <c r="K99" s="8" t="b">
        <v>0</v>
      </c>
      <c r="L99" s="8" t="b">
        <v>0</v>
      </c>
      <c r="M99" s="8" t="b">
        <v>0</v>
      </c>
    </row>
    <row r="100" spans="1:13">
      <c r="A100" s="3" t="s">
        <v>333</v>
      </c>
      <c r="B100" s="3" t="s">
        <v>41</v>
      </c>
      <c r="C100" s="6">
        <v>2900</v>
      </c>
      <c r="D100" s="3" t="s">
        <v>70</v>
      </c>
      <c r="E100" s="9">
        <v>1.52</v>
      </c>
      <c r="F100" s="3" t="s">
        <v>44</v>
      </c>
      <c r="G100" s="3" t="s">
        <v>333</v>
      </c>
      <c r="H100" s="3" t="s">
        <v>334</v>
      </c>
      <c r="I100" s="8" t="b">
        <v>0</v>
      </c>
      <c r="J100" s="3" t="s">
        <v>60</v>
      </c>
      <c r="K100" s="8" t="b">
        <v>0</v>
      </c>
      <c r="L100" s="8" t="b">
        <v>0</v>
      </c>
      <c r="M100" s="8" t="b">
        <v>0</v>
      </c>
    </row>
    <row r="101" spans="1:13">
      <c r="A101" s="3" t="s">
        <v>335</v>
      </c>
      <c r="B101" s="3" t="s">
        <v>41</v>
      </c>
      <c r="C101" s="6">
        <v>3600</v>
      </c>
      <c r="D101" s="3" t="s">
        <v>70</v>
      </c>
      <c r="E101" s="9">
        <v>1.25</v>
      </c>
      <c r="F101" s="3" t="s">
        <v>44</v>
      </c>
      <c r="G101" s="3" t="s">
        <v>335</v>
      </c>
      <c r="H101" s="3" t="s">
        <v>336</v>
      </c>
      <c r="I101" s="8" t="b">
        <v>0</v>
      </c>
      <c r="J101" s="3" t="s">
        <v>60</v>
      </c>
      <c r="K101" s="8" t="b">
        <v>0</v>
      </c>
      <c r="L101" s="8" t="b">
        <v>0</v>
      </c>
      <c r="M101" s="8" t="b">
        <v>0</v>
      </c>
    </row>
    <row r="102" spans="1:13">
      <c r="A102" s="3" t="s">
        <v>337</v>
      </c>
      <c r="B102" s="3" t="s">
        <v>41</v>
      </c>
      <c r="C102" s="6">
        <v>2400</v>
      </c>
      <c r="D102" s="3" t="s">
        <v>70</v>
      </c>
      <c r="E102" s="9">
        <v>1.18</v>
      </c>
      <c r="F102" s="3" t="s">
        <v>44</v>
      </c>
      <c r="G102" s="3" t="s">
        <v>337</v>
      </c>
      <c r="H102" s="3" t="s">
        <v>338</v>
      </c>
      <c r="I102" s="8" t="b">
        <v>0</v>
      </c>
      <c r="J102" s="3" t="s">
        <v>60</v>
      </c>
      <c r="K102" s="8" t="b">
        <v>0</v>
      </c>
      <c r="L102" s="8" t="b">
        <v>0</v>
      </c>
      <c r="M102" s="8" t="b">
        <v>0</v>
      </c>
    </row>
    <row r="103" spans="1:13">
      <c r="A103" s="3" t="s">
        <v>339</v>
      </c>
      <c r="B103" s="3" t="s">
        <v>41</v>
      </c>
      <c r="C103" s="6">
        <v>9900</v>
      </c>
      <c r="D103" s="3" t="s">
        <v>69</v>
      </c>
      <c r="E103" s="9">
        <v>1.95</v>
      </c>
      <c r="F103" s="3" t="s">
        <v>44</v>
      </c>
      <c r="G103" s="3" t="s">
        <v>339</v>
      </c>
      <c r="H103" s="3" t="s">
        <v>340</v>
      </c>
      <c r="I103" s="8" t="b">
        <v>0</v>
      </c>
      <c r="J103" s="3" t="s">
        <v>60</v>
      </c>
      <c r="K103" s="8" t="b">
        <v>1</v>
      </c>
      <c r="L103" s="8" t="b">
        <v>0</v>
      </c>
      <c r="M103" s="8" t="b">
        <v>0</v>
      </c>
    </row>
    <row r="104" spans="1:13">
      <c r="A104" s="3" t="s">
        <v>341</v>
      </c>
      <c r="B104" s="3" t="s">
        <v>41</v>
      </c>
      <c r="C104" s="6">
        <v>3600</v>
      </c>
      <c r="D104" s="3" t="s">
        <v>70</v>
      </c>
      <c r="E104" s="9">
        <v>1.88</v>
      </c>
      <c r="F104" s="3" t="s">
        <v>44</v>
      </c>
      <c r="G104" s="3" t="s">
        <v>341</v>
      </c>
      <c r="H104" s="3" t="s">
        <v>342</v>
      </c>
      <c r="I104" s="8" t="b">
        <v>0</v>
      </c>
      <c r="J104" s="3" t="s">
        <v>60</v>
      </c>
      <c r="K104" s="8" t="b">
        <v>0</v>
      </c>
      <c r="L104" s="8" t="b">
        <v>0</v>
      </c>
      <c r="M104" s="8" t="b">
        <v>0</v>
      </c>
    </row>
    <row r="105" spans="1:13">
      <c r="A105" s="3" t="s">
        <v>343</v>
      </c>
      <c r="B105" s="3" t="s">
        <v>41</v>
      </c>
      <c r="C105" s="6">
        <v>4400</v>
      </c>
      <c r="D105" s="3" t="s">
        <v>70</v>
      </c>
      <c r="E105" s="9">
        <v>1.82</v>
      </c>
      <c r="F105" s="3" t="s">
        <v>44</v>
      </c>
      <c r="G105" s="3" t="s">
        <v>343</v>
      </c>
      <c r="H105" s="3" t="s">
        <v>344</v>
      </c>
      <c r="I105" s="8" t="b">
        <v>0</v>
      </c>
      <c r="J105" s="3" t="s">
        <v>60</v>
      </c>
      <c r="K105" s="8" t="b">
        <v>0</v>
      </c>
      <c r="L105" s="8" t="b">
        <v>0</v>
      </c>
      <c r="M105" s="8" t="b">
        <v>0</v>
      </c>
    </row>
    <row r="106" spans="1:13">
      <c r="A106" s="3" t="s">
        <v>345</v>
      </c>
      <c r="B106" s="3" t="s">
        <v>41</v>
      </c>
      <c r="C106" s="6">
        <v>2900</v>
      </c>
      <c r="D106" s="3" t="s">
        <v>70</v>
      </c>
      <c r="E106" s="9">
        <v>1.75</v>
      </c>
      <c r="F106" s="3" t="s">
        <v>44</v>
      </c>
      <c r="G106" s="3" t="s">
        <v>345</v>
      </c>
      <c r="H106" s="3" t="s">
        <v>346</v>
      </c>
      <c r="I106" s="8" t="b">
        <v>0</v>
      </c>
      <c r="J106" s="3" t="s">
        <v>60</v>
      </c>
      <c r="K106" s="8" t="b">
        <v>0</v>
      </c>
      <c r="L106" s="8" t="b">
        <v>0</v>
      </c>
      <c r="M106" s="8" t="b">
        <v>0</v>
      </c>
    </row>
    <row r="107" spans="1:13">
      <c r="A107" s="3" t="s">
        <v>347</v>
      </c>
      <c r="B107" s="3" t="s">
        <v>41</v>
      </c>
      <c r="C107" s="6">
        <v>5400</v>
      </c>
      <c r="D107" s="3" t="s">
        <v>69</v>
      </c>
      <c r="E107" s="9">
        <v>1.92</v>
      </c>
      <c r="F107" s="3" t="s">
        <v>44</v>
      </c>
      <c r="G107" s="3" t="s">
        <v>347</v>
      </c>
      <c r="H107" s="3" t="s">
        <v>348</v>
      </c>
      <c r="I107" s="8" t="b">
        <v>0</v>
      </c>
      <c r="J107" s="3" t="s">
        <v>60</v>
      </c>
      <c r="K107" s="8" t="b">
        <v>1</v>
      </c>
      <c r="L107" s="8" t="b">
        <v>0</v>
      </c>
      <c r="M107" s="8" t="b">
        <v>0</v>
      </c>
    </row>
    <row r="108" spans="1:13">
      <c r="A108" s="3" t="s">
        <v>349</v>
      </c>
      <c r="B108" s="3" t="s">
        <v>41</v>
      </c>
      <c r="C108" s="6">
        <v>3600</v>
      </c>
      <c r="D108" s="3" t="s">
        <v>69</v>
      </c>
      <c r="E108" s="9">
        <v>1.85</v>
      </c>
      <c r="F108" s="3" t="s">
        <v>44</v>
      </c>
      <c r="G108" s="3" t="s">
        <v>349</v>
      </c>
      <c r="H108" s="3" t="s">
        <v>350</v>
      </c>
      <c r="I108" s="8" t="b">
        <v>0</v>
      </c>
      <c r="J108" s="3" t="s">
        <v>60</v>
      </c>
      <c r="K108" s="8" t="b">
        <v>0</v>
      </c>
      <c r="L108" s="8" t="b">
        <v>0</v>
      </c>
      <c r="M108" s="8" t="b">
        <v>0</v>
      </c>
    </row>
    <row r="109" spans="1:13">
      <c r="A109" s="3" t="s">
        <v>351</v>
      </c>
      <c r="B109" s="3" t="s">
        <v>41</v>
      </c>
      <c r="C109" s="6">
        <v>14800</v>
      </c>
      <c r="D109" s="3" t="s">
        <v>69</v>
      </c>
      <c r="E109" s="9">
        <v>1.38</v>
      </c>
      <c r="F109" s="3" t="s">
        <v>44</v>
      </c>
      <c r="G109" s="3" t="s">
        <v>351</v>
      </c>
      <c r="H109" s="3" t="s">
        <v>352</v>
      </c>
      <c r="I109" s="8" t="b">
        <v>0</v>
      </c>
      <c r="J109" s="3" t="s">
        <v>61</v>
      </c>
      <c r="K109" s="8" t="b">
        <v>1</v>
      </c>
      <c r="L109" s="8" t="b">
        <v>0</v>
      </c>
      <c r="M109" s="8" t="b">
        <v>0</v>
      </c>
    </row>
    <row r="110" spans="1:13">
      <c r="A110" s="3" t="s">
        <v>353</v>
      </c>
      <c r="B110" s="3" t="s">
        <v>41</v>
      </c>
      <c r="C110" s="6">
        <v>8100</v>
      </c>
      <c r="D110" s="3" t="s">
        <v>69</v>
      </c>
      <c r="E110" s="9">
        <v>1.22</v>
      </c>
      <c r="F110" s="3" t="s">
        <v>44</v>
      </c>
      <c r="G110" s="3" t="s">
        <v>353</v>
      </c>
      <c r="H110" s="3" t="s">
        <v>354</v>
      </c>
      <c r="I110" s="8" t="b">
        <v>0</v>
      </c>
      <c r="J110" s="3" t="s">
        <v>66</v>
      </c>
      <c r="K110" s="8" t="b">
        <v>1</v>
      </c>
      <c r="L110" s="8" t="b">
        <v>0</v>
      </c>
      <c r="M110" s="8" t="b">
        <v>0</v>
      </c>
    </row>
    <row r="111" spans="1:13">
      <c r="A111" s="3" t="s">
        <v>355</v>
      </c>
      <c r="B111" s="3" t="s">
        <v>41</v>
      </c>
      <c r="C111" s="6">
        <v>9900</v>
      </c>
      <c r="D111" s="3" t="s">
        <v>69</v>
      </c>
      <c r="E111" s="9">
        <v>1.1499999999999999</v>
      </c>
      <c r="F111" s="3" t="s">
        <v>44</v>
      </c>
      <c r="G111" s="3" t="s">
        <v>355</v>
      </c>
      <c r="H111" s="3" t="s">
        <v>356</v>
      </c>
      <c r="I111" s="8" t="b">
        <v>0</v>
      </c>
      <c r="J111" s="3" t="s">
        <v>66</v>
      </c>
      <c r="K111" s="8" t="b">
        <v>1</v>
      </c>
      <c r="L111" s="8" t="b">
        <v>0</v>
      </c>
      <c r="M111" s="8" t="b">
        <v>0</v>
      </c>
    </row>
    <row r="112" spans="1:13">
      <c r="A112" s="3" t="s">
        <v>357</v>
      </c>
      <c r="B112" s="3" t="s">
        <v>41</v>
      </c>
      <c r="C112" s="6">
        <v>6600</v>
      </c>
      <c r="D112" s="3" t="s">
        <v>70</v>
      </c>
      <c r="E112" s="9">
        <v>0.42</v>
      </c>
      <c r="F112" s="3" t="s">
        <v>46</v>
      </c>
      <c r="G112" s="3" t="s">
        <v>357</v>
      </c>
      <c r="H112" s="3" t="s">
        <v>358</v>
      </c>
      <c r="I112" s="8" t="b">
        <v>0</v>
      </c>
      <c r="J112" s="3" t="s">
        <v>64</v>
      </c>
      <c r="K112" s="8" t="b">
        <v>1</v>
      </c>
      <c r="L112" s="8" t="b">
        <v>0</v>
      </c>
      <c r="M112" s="8" t="b">
        <v>0</v>
      </c>
    </row>
    <row r="113" spans="1:13">
      <c r="A113" s="3" t="s">
        <v>359</v>
      </c>
      <c r="B113" s="3" t="s">
        <v>41</v>
      </c>
      <c r="C113" s="6">
        <v>4400</v>
      </c>
      <c r="D113" s="3" t="s">
        <v>70</v>
      </c>
      <c r="E113" s="9">
        <v>0.38</v>
      </c>
      <c r="F113" s="3" t="s">
        <v>46</v>
      </c>
      <c r="G113" s="3" t="s">
        <v>359</v>
      </c>
      <c r="H113" s="3" t="s">
        <v>360</v>
      </c>
      <c r="I113" s="8" t="b">
        <v>0</v>
      </c>
      <c r="J113" s="3" t="s">
        <v>64</v>
      </c>
      <c r="K113" s="8" t="b">
        <v>0</v>
      </c>
      <c r="L113" s="8" t="b">
        <v>0</v>
      </c>
      <c r="M113" s="8" t="b">
        <v>0</v>
      </c>
    </row>
    <row r="114" spans="1:13">
      <c r="A114" s="3" t="s">
        <v>361</v>
      </c>
      <c r="B114" s="3" t="s">
        <v>41</v>
      </c>
      <c r="C114" s="6">
        <v>2400</v>
      </c>
      <c r="D114" s="3" t="s">
        <v>71</v>
      </c>
      <c r="E114" s="9">
        <v>0.22</v>
      </c>
      <c r="F114" s="3" t="s">
        <v>46</v>
      </c>
      <c r="G114" s="3" t="s">
        <v>362</v>
      </c>
      <c r="H114" s="3" t="s">
        <v>363</v>
      </c>
      <c r="I114" s="8" t="b">
        <v>0</v>
      </c>
      <c r="J114" s="3" t="s">
        <v>60</v>
      </c>
      <c r="K114" s="8" t="b">
        <v>0</v>
      </c>
      <c r="L114" s="8" t="b">
        <v>0</v>
      </c>
      <c r="M114" s="8" t="b">
        <v>0</v>
      </c>
    </row>
    <row r="115" spans="1:13">
      <c r="A115" s="3" t="s">
        <v>364</v>
      </c>
      <c r="B115" s="3" t="s">
        <v>41</v>
      </c>
      <c r="C115" s="6">
        <v>1900</v>
      </c>
      <c r="D115" s="3" t="s">
        <v>71</v>
      </c>
      <c r="E115" s="9">
        <v>0.18</v>
      </c>
      <c r="F115" s="3" t="s">
        <v>46</v>
      </c>
      <c r="G115" s="3" t="s">
        <v>365</v>
      </c>
      <c r="H115" s="3" t="s">
        <v>366</v>
      </c>
      <c r="I115" s="8" t="b">
        <v>0</v>
      </c>
      <c r="J115" s="3" t="s">
        <v>66</v>
      </c>
      <c r="K115" s="8" t="b">
        <v>0</v>
      </c>
      <c r="L115" s="8" t="b">
        <v>0</v>
      </c>
      <c r="M115" s="8" t="b">
        <v>0</v>
      </c>
    </row>
    <row r="116" spans="1:13">
      <c r="A116" s="3" t="s">
        <v>367</v>
      </c>
      <c r="B116" s="3" t="s">
        <v>41</v>
      </c>
      <c r="C116" s="6">
        <v>5400</v>
      </c>
      <c r="D116" s="3" t="s">
        <v>69</v>
      </c>
      <c r="E116" s="9">
        <v>0.85</v>
      </c>
      <c r="F116" s="3" t="s">
        <v>44</v>
      </c>
      <c r="G116" s="3" t="s">
        <v>367</v>
      </c>
      <c r="H116" s="3" t="s">
        <v>368</v>
      </c>
      <c r="I116" s="8" t="b">
        <v>0</v>
      </c>
      <c r="J116" s="3" t="s">
        <v>61</v>
      </c>
      <c r="K116" s="8" t="b">
        <v>1</v>
      </c>
      <c r="L116" s="8" t="b">
        <v>0</v>
      </c>
      <c r="M116" s="8" t="b">
        <v>0</v>
      </c>
    </row>
    <row r="117" spans="1:13">
      <c r="A117" s="3" t="s">
        <v>369</v>
      </c>
      <c r="B117" s="3" t="s">
        <v>41</v>
      </c>
      <c r="C117" s="6">
        <v>3600</v>
      </c>
      <c r="D117" s="3" t="s">
        <v>69</v>
      </c>
      <c r="E117" s="9">
        <v>0.78</v>
      </c>
      <c r="F117" s="3" t="s">
        <v>44</v>
      </c>
      <c r="G117" s="3" t="s">
        <v>369</v>
      </c>
      <c r="H117" s="3" t="s">
        <v>370</v>
      </c>
      <c r="I117" s="8" t="b">
        <v>0</v>
      </c>
      <c r="J117" s="3" t="s">
        <v>61</v>
      </c>
      <c r="K117" s="8" t="b">
        <v>0</v>
      </c>
      <c r="L117" s="8" t="b">
        <v>0</v>
      </c>
      <c r="M117" s="8" t="b">
        <v>0</v>
      </c>
    </row>
    <row r="118" spans="1:13">
      <c r="A118" s="3" t="s">
        <v>371</v>
      </c>
      <c r="B118" s="3" t="s">
        <v>41</v>
      </c>
      <c r="C118" s="6">
        <v>2400</v>
      </c>
      <c r="D118" s="3" t="s">
        <v>71</v>
      </c>
      <c r="E118" s="9">
        <v>1.45</v>
      </c>
      <c r="F118" s="3" t="s">
        <v>44</v>
      </c>
      <c r="G118" s="3" t="s">
        <v>371</v>
      </c>
      <c r="H118" s="3" t="s">
        <v>372</v>
      </c>
      <c r="I118" s="8" t="b">
        <v>0</v>
      </c>
      <c r="J118" s="3" t="s">
        <v>65</v>
      </c>
      <c r="K118" s="8" t="b">
        <v>0</v>
      </c>
      <c r="L118" s="8" t="b">
        <v>0</v>
      </c>
      <c r="M118" s="8" t="b">
        <v>0</v>
      </c>
    </row>
    <row r="119" spans="1:13">
      <c r="A119" s="3" t="s">
        <v>373</v>
      </c>
      <c r="B119" s="3" t="s">
        <v>41</v>
      </c>
      <c r="C119" s="6">
        <v>8100</v>
      </c>
      <c r="D119" s="3" t="s">
        <v>70</v>
      </c>
      <c r="E119" s="9">
        <v>0.35</v>
      </c>
      <c r="F119" s="3" t="s">
        <v>45</v>
      </c>
      <c r="G119" s="3" t="s">
        <v>373</v>
      </c>
      <c r="H119" s="3" t="s">
        <v>374</v>
      </c>
      <c r="I119" s="8" t="b">
        <v>1</v>
      </c>
      <c r="J119" s="3" t="s">
        <v>59</v>
      </c>
      <c r="K119" s="8" t="b">
        <v>0</v>
      </c>
      <c r="L119" s="8" t="b">
        <v>0</v>
      </c>
      <c r="M119" s="8" t="b">
        <v>0</v>
      </c>
    </row>
    <row r="120" spans="1:13">
      <c r="A120" s="3" t="s">
        <v>375</v>
      </c>
      <c r="B120" s="3" t="s">
        <v>41</v>
      </c>
      <c r="C120" s="6">
        <v>18100</v>
      </c>
      <c r="D120" s="3" t="s">
        <v>70</v>
      </c>
      <c r="E120" s="9">
        <v>0.65</v>
      </c>
      <c r="F120" s="3" t="s">
        <v>45</v>
      </c>
      <c r="G120" s="3" t="s">
        <v>375</v>
      </c>
      <c r="H120" s="3" t="s">
        <v>376</v>
      </c>
      <c r="I120" s="8" t="b">
        <v>1</v>
      </c>
      <c r="J120" s="3" t="s">
        <v>59</v>
      </c>
      <c r="K120" s="8" t="b">
        <v>0</v>
      </c>
      <c r="L120" s="8" t="b">
        <v>0</v>
      </c>
      <c r="M120" s="8" t="b">
        <v>0</v>
      </c>
    </row>
    <row r="121" spans="1:13">
      <c r="A121" s="3" t="s">
        <v>377</v>
      </c>
      <c r="B121" s="3" t="s">
        <v>41</v>
      </c>
      <c r="C121" s="6">
        <v>3600</v>
      </c>
      <c r="D121" s="3" t="s">
        <v>70</v>
      </c>
      <c r="E121" s="9">
        <v>1.75</v>
      </c>
      <c r="F121" s="3" t="s">
        <v>44</v>
      </c>
      <c r="G121" s="3" t="s">
        <v>378</v>
      </c>
      <c r="H121" s="3" t="s">
        <v>379</v>
      </c>
      <c r="I121" s="8" t="b">
        <v>0</v>
      </c>
      <c r="J121" s="3" t="s">
        <v>60</v>
      </c>
      <c r="K121" s="8" t="b">
        <v>0</v>
      </c>
      <c r="L121" s="8" t="b">
        <v>0</v>
      </c>
      <c r="M121" s="8" t="b">
        <v>0</v>
      </c>
    </row>
    <row r="122" spans="1:13">
      <c r="A122" s="3" t="s">
        <v>380</v>
      </c>
      <c r="B122" s="3" t="s">
        <v>41</v>
      </c>
      <c r="C122" s="6">
        <v>2400</v>
      </c>
      <c r="D122" s="3" t="s">
        <v>70</v>
      </c>
      <c r="E122" s="9">
        <v>1.68</v>
      </c>
      <c r="F122" s="3" t="s">
        <v>44</v>
      </c>
      <c r="G122" s="3" t="s">
        <v>381</v>
      </c>
      <c r="H122" s="3" t="s">
        <v>382</v>
      </c>
      <c r="I122" s="8" t="b">
        <v>0</v>
      </c>
      <c r="J122" s="3" t="s">
        <v>60</v>
      </c>
      <c r="K122" s="8" t="b">
        <v>0</v>
      </c>
      <c r="L122" s="8" t="b">
        <v>0</v>
      </c>
      <c r="M122" s="8" t="b">
        <v>0</v>
      </c>
    </row>
    <row r="123" spans="1:13">
      <c r="A123" s="3" t="s">
        <v>383</v>
      </c>
      <c r="B123" s="3" t="s">
        <v>41</v>
      </c>
      <c r="C123" s="6">
        <v>2900</v>
      </c>
      <c r="D123" s="3" t="s">
        <v>70</v>
      </c>
      <c r="E123" s="9">
        <v>1.88</v>
      </c>
      <c r="F123" s="3" t="s">
        <v>44</v>
      </c>
      <c r="G123" s="3" t="s">
        <v>383</v>
      </c>
      <c r="H123" s="3" t="s">
        <v>384</v>
      </c>
      <c r="I123" s="8" t="b">
        <v>0</v>
      </c>
      <c r="J123" s="3" t="s">
        <v>60</v>
      </c>
      <c r="K123" s="8" t="b">
        <v>0</v>
      </c>
      <c r="L123" s="8" t="b">
        <v>0</v>
      </c>
      <c r="M123" s="8" t="b">
        <v>0</v>
      </c>
    </row>
    <row r="124" spans="1:13">
      <c r="A124" s="3" t="s">
        <v>385</v>
      </c>
      <c r="B124" s="3" t="s">
        <v>41</v>
      </c>
      <c r="C124" s="6">
        <v>1900</v>
      </c>
      <c r="D124" s="3" t="s">
        <v>70</v>
      </c>
      <c r="E124" s="9">
        <v>1.82</v>
      </c>
      <c r="F124" s="3" t="s">
        <v>44</v>
      </c>
      <c r="G124" s="3" t="s">
        <v>385</v>
      </c>
      <c r="H124" s="3" t="s">
        <v>386</v>
      </c>
      <c r="I124" s="8" t="b">
        <v>0</v>
      </c>
      <c r="J124" s="3" t="s">
        <v>60</v>
      </c>
      <c r="K124" s="8" t="b">
        <v>0</v>
      </c>
      <c r="L124" s="8" t="b">
        <v>0</v>
      </c>
      <c r="M124" s="8" t="b">
        <v>0</v>
      </c>
    </row>
    <row r="125" spans="1:13">
      <c r="A125" s="3" t="s">
        <v>387</v>
      </c>
      <c r="B125" s="3" t="s">
        <v>41</v>
      </c>
      <c r="C125" s="6">
        <v>2400</v>
      </c>
      <c r="D125" s="3" t="s">
        <v>71</v>
      </c>
      <c r="E125" s="9">
        <v>1.42</v>
      </c>
      <c r="F125" s="3" t="s">
        <v>44</v>
      </c>
      <c r="G125" s="3" t="s">
        <v>387</v>
      </c>
      <c r="H125" s="3" t="s">
        <v>388</v>
      </c>
      <c r="I125" s="8" t="b">
        <v>0</v>
      </c>
      <c r="J125" s="3" t="s">
        <v>60</v>
      </c>
      <c r="K125" s="8" t="b">
        <v>0</v>
      </c>
      <c r="L125" s="8" t="b">
        <v>0</v>
      </c>
      <c r="M125" s="8" t="b">
        <v>0</v>
      </c>
    </row>
    <row r="126" spans="1:13">
      <c r="A126" s="3" t="s">
        <v>389</v>
      </c>
      <c r="B126" s="3" t="s">
        <v>41</v>
      </c>
      <c r="C126" s="6">
        <v>3600</v>
      </c>
      <c r="D126" s="3" t="s">
        <v>70</v>
      </c>
      <c r="E126" s="9">
        <v>1.58</v>
      </c>
      <c r="F126" s="3" t="s">
        <v>44</v>
      </c>
      <c r="G126" s="3" t="s">
        <v>389</v>
      </c>
      <c r="H126" s="3" t="s">
        <v>390</v>
      </c>
      <c r="I126" s="8" t="b">
        <v>0</v>
      </c>
      <c r="J126" s="3" t="s">
        <v>60</v>
      </c>
      <c r="K126" s="8" t="b">
        <v>0</v>
      </c>
      <c r="L126" s="8" t="b">
        <v>0</v>
      </c>
      <c r="M126" s="8" t="b">
        <v>0</v>
      </c>
    </row>
    <row r="127" spans="1:13">
      <c r="A127" s="3" t="s">
        <v>391</v>
      </c>
      <c r="B127" s="3" t="s">
        <v>41</v>
      </c>
      <c r="C127" s="6">
        <v>2400</v>
      </c>
      <c r="D127" s="3" t="s">
        <v>70</v>
      </c>
      <c r="E127" s="9">
        <v>1.52</v>
      </c>
      <c r="F127" s="3" t="s">
        <v>44</v>
      </c>
      <c r="G127" s="3" t="s">
        <v>391</v>
      </c>
      <c r="H127" s="3" t="s">
        <v>392</v>
      </c>
      <c r="I127" s="8" t="b">
        <v>0</v>
      </c>
      <c r="J127" s="3" t="s">
        <v>60</v>
      </c>
      <c r="K127" s="8" t="b">
        <v>0</v>
      </c>
      <c r="L127" s="8" t="b">
        <v>0</v>
      </c>
      <c r="M127" s="8" t="b">
        <v>0</v>
      </c>
    </row>
    <row r="128" spans="1:13">
      <c r="A128" s="3" t="s">
        <v>393</v>
      </c>
      <c r="B128" s="3" t="s">
        <v>41</v>
      </c>
      <c r="C128" s="6">
        <v>6600</v>
      </c>
      <c r="D128" s="3" t="s">
        <v>69</v>
      </c>
      <c r="E128" s="9">
        <v>1.65</v>
      </c>
      <c r="F128" s="3" t="s">
        <v>44</v>
      </c>
      <c r="G128" s="3" t="s">
        <v>394</v>
      </c>
      <c r="H128" s="3" t="s">
        <v>395</v>
      </c>
      <c r="I128" s="8" t="b">
        <v>0</v>
      </c>
      <c r="J128" s="3" t="s">
        <v>62</v>
      </c>
      <c r="K128" s="8" t="b">
        <v>1</v>
      </c>
      <c r="L128" s="8" t="b">
        <v>0</v>
      </c>
      <c r="M128" s="8" t="b">
        <v>0</v>
      </c>
    </row>
    <row r="129" spans="1:13">
      <c r="A129" s="3" t="s">
        <v>396</v>
      </c>
      <c r="B129" s="3" t="s">
        <v>41</v>
      </c>
      <c r="C129" s="6">
        <v>4400</v>
      </c>
      <c r="D129" s="3" t="s">
        <v>69</v>
      </c>
      <c r="E129" s="9">
        <v>1.55</v>
      </c>
      <c r="F129" s="3" t="s">
        <v>44</v>
      </c>
      <c r="G129" s="3" t="s">
        <v>396</v>
      </c>
      <c r="H129" s="3" t="s">
        <v>397</v>
      </c>
      <c r="I129" s="8" t="b">
        <v>0</v>
      </c>
      <c r="J129" s="3" t="s">
        <v>61</v>
      </c>
      <c r="K129" s="8" t="b">
        <v>1</v>
      </c>
      <c r="L129" s="8" t="b">
        <v>0</v>
      </c>
      <c r="M129" s="8" t="b">
        <v>0</v>
      </c>
    </row>
    <row r="130" spans="1:13">
      <c r="A130" s="3" t="s">
        <v>398</v>
      </c>
      <c r="B130" s="3" t="s">
        <v>41</v>
      </c>
      <c r="C130" s="6">
        <v>8100</v>
      </c>
      <c r="D130" s="3" t="s">
        <v>69</v>
      </c>
      <c r="E130" s="9">
        <v>1.72</v>
      </c>
      <c r="F130" s="3" t="s">
        <v>44</v>
      </c>
      <c r="G130" s="3" t="s">
        <v>399</v>
      </c>
      <c r="H130" s="3" t="s">
        <v>400</v>
      </c>
      <c r="I130" s="8" t="b">
        <v>0</v>
      </c>
      <c r="J130" s="3" t="s">
        <v>63</v>
      </c>
      <c r="K130" s="8" t="b">
        <v>0</v>
      </c>
      <c r="L130" s="8" t="b">
        <v>0</v>
      </c>
      <c r="M130" s="8" t="b">
        <v>0</v>
      </c>
    </row>
    <row r="131" spans="1:13">
      <c r="A131" s="3" t="s">
        <v>401</v>
      </c>
      <c r="B131" s="3" t="s">
        <v>41</v>
      </c>
      <c r="C131" s="6">
        <v>9900</v>
      </c>
      <c r="D131" s="3" t="s">
        <v>69</v>
      </c>
      <c r="E131" s="9">
        <v>0.92</v>
      </c>
      <c r="F131" s="3" t="s">
        <v>45</v>
      </c>
      <c r="G131" s="3" t="s">
        <v>401</v>
      </c>
      <c r="H131" s="3" t="s">
        <v>402</v>
      </c>
      <c r="I131" s="8" t="b">
        <v>1</v>
      </c>
      <c r="J131" s="3" t="s">
        <v>59</v>
      </c>
      <c r="K131" s="8" t="b">
        <v>0</v>
      </c>
      <c r="L131" s="8" t="b">
        <v>0</v>
      </c>
      <c r="M131" s="8" t="b">
        <v>0</v>
      </c>
    </row>
    <row r="132" spans="1:13">
      <c r="A132" s="3" t="s">
        <v>403</v>
      </c>
      <c r="B132" s="3" t="s">
        <v>41</v>
      </c>
      <c r="C132" s="6">
        <v>6600</v>
      </c>
      <c r="D132" s="3" t="s">
        <v>69</v>
      </c>
      <c r="E132" s="9">
        <v>0.88</v>
      </c>
      <c r="F132" s="3" t="s">
        <v>45</v>
      </c>
      <c r="G132" s="3" t="s">
        <v>403</v>
      </c>
      <c r="H132" s="3" t="s">
        <v>404</v>
      </c>
      <c r="I132" s="8" t="b">
        <v>1</v>
      </c>
      <c r="J132" s="3" t="s">
        <v>59</v>
      </c>
      <c r="K132" s="8" t="b">
        <v>0</v>
      </c>
      <c r="L132" s="8" t="b">
        <v>0</v>
      </c>
      <c r="M132" s="8" t="b">
        <v>0</v>
      </c>
    </row>
    <row r="133" spans="1:13">
      <c r="A133" s="3" t="s">
        <v>405</v>
      </c>
      <c r="B133" s="3" t="s">
        <v>41</v>
      </c>
      <c r="C133" s="6">
        <v>8100</v>
      </c>
      <c r="D133" s="3" t="s">
        <v>70</v>
      </c>
      <c r="E133" s="9">
        <v>0.75</v>
      </c>
      <c r="F133" s="3" t="s">
        <v>44</v>
      </c>
      <c r="G133" s="3" t="s">
        <v>405</v>
      </c>
      <c r="H133" s="3" t="s">
        <v>406</v>
      </c>
      <c r="I133" s="8" t="b">
        <v>1</v>
      </c>
      <c r="J133" s="3" t="s">
        <v>59</v>
      </c>
      <c r="K133" s="8" t="b">
        <v>0</v>
      </c>
      <c r="L133" s="8" t="b">
        <v>0</v>
      </c>
      <c r="M133" s="8" t="b">
        <v>0</v>
      </c>
    </row>
    <row r="134" spans="1:13">
      <c r="A134" s="3" t="s">
        <v>407</v>
      </c>
      <c r="B134" s="3" t="s">
        <v>41</v>
      </c>
      <c r="C134" s="6">
        <v>2900</v>
      </c>
      <c r="D134" s="3" t="s">
        <v>71</v>
      </c>
      <c r="E134" s="9">
        <v>1.48</v>
      </c>
      <c r="F134" s="3" t="s">
        <v>44</v>
      </c>
      <c r="G134" s="3" t="s">
        <v>407</v>
      </c>
      <c r="H134" s="3" t="s">
        <v>408</v>
      </c>
      <c r="I134" s="8" t="b">
        <v>0</v>
      </c>
      <c r="J134" s="3" t="s">
        <v>60</v>
      </c>
      <c r="K134" s="8" t="b">
        <v>0</v>
      </c>
      <c r="L134" s="8" t="b">
        <v>0</v>
      </c>
      <c r="M134" s="8" t="b">
        <v>0</v>
      </c>
    </row>
    <row r="135" spans="1:13">
      <c r="A135" s="3" t="s">
        <v>409</v>
      </c>
      <c r="B135" s="3" t="s">
        <v>41</v>
      </c>
      <c r="C135" s="6">
        <v>2900</v>
      </c>
      <c r="D135" s="3" t="s">
        <v>71</v>
      </c>
      <c r="E135" s="9">
        <v>1.28</v>
      </c>
      <c r="F135" s="3" t="s">
        <v>44</v>
      </c>
      <c r="G135" s="3" t="s">
        <v>409</v>
      </c>
      <c r="H135" s="3" t="s">
        <v>410</v>
      </c>
      <c r="I135" s="8" t="b">
        <v>0</v>
      </c>
      <c r="J135" s="3" t="s">
        <v>60</v>
      </c>
      <c r="K135" s="8" t="b">
        <v>0</v>
      </c>
      <c r="L135" s="8" t="b">
        <v>0</v>
      </c>
      <c r="M135" s="8" t="b">
        <v>0</v>
      </c>
    </row>
    <row r="136" spans="1:13">
      <c r="A136" s="3" t="s">
        <v>411</v>
      </c>
      <c r="B136" s="3" t="s">
        <v>41</v>
      </c>
      <c r="C136" s="6">
        <v>6600</v>
      </c>
      <c r="D136" s="3" t="s">
        <v>70</v>
      </c>
      <c r="E136" s="9">
        <v>0.45</v>
      </c>
      <c r="F136" s="3" t="s">
        <v>46</v>
      </c>
      <c r="G136" s="3" t="s">
        <v>411</v>
      </c>
      <c r="H136" s="3" t="s">
        <v>412</v>
      </c>
      <c r="I136" s="8" t="b">
        <v>1</v>
      </c>
      <c r="J136" s="3" t="s">
        <v>59</v>
      </c>
      <c r="K136" s="8" t="b">
        <v>0</v>
      </c>
      <c r="L136" s="8" t="b">
        <v>0</v>
      </c>
      <c r="M136" s="8" t="b">
        <v>0</v>
      </c>
    </row>
    <row r="137" spans="1:13">
      <c r="A137" s="3" t="s">
        <v>413</v>
      </c>
      <c r="B137" s="3" t="s">
        <v>41</v>
      </c>
      <c r="C137" s="6">
        <v>6600</v>
      </c>
      <c r="D137" s="3" t="s">
        <v>70</v>
      </c>
      <c r="E137" s="9">
        <v>1.78</v>
      </c>
      <c r="F137" s="3" t="s">
        <v>44</v>
      </c>
      <c r="G137" s="3" t="s">
        <v>413</v>
      </c>
      <c r="H137" s="3" t="s">
        <v>414</v>
      </c>
      <c r="I137" s="8" t="b">
        <v>0</v>
      </c>
      <c r="J137" s="3" t="s">
        <v>60</v>
      </c>
      <c r="K137" s="8" t="b">
        <v>0</v>
      </c>
      <c r="L137" s="8" t="b">
        <v>0</v>
      </c>
      <c r="M137" s="8" t="b">
        <v>0</v>
      </c>
    </row>
    <row r="138" spans="1:13">
      <c r="A138" s="3" t="s">
        <v>415</v>
      </c>
      <c r="B138" s="3" t="s">
        <v>41</v>
      </c>
      <c r="C138" s="6">
        <v>4400</v>
      </c>
      <c r="D138" s="3" t="s">
        <v>70</v>
      </c>
      <c r="E138" s="9">
        <v>1.72</v>
      </c>
      <c r="F138" s="3" t="s">
        <v>44</v>
      </c>
      <c r="G138" s="3" t="s">
        <v>415</v>
      </c>
      <c r="H138" s="3" t="s">
        <v>416</v>
      </c>
      <c r="I138" s="8" t="b">
        <v>0</v>
      </c>
      <c r="J138" s="3" t="s">
        <v>60</v>
      </c>
      <c r="K138" s="8" t="b">
        <v>0</v>
      </c>
      <c r="L138" s="8" t="b">
        <v>0</v>
      </c>
      <c r="M138" s="8" t="b">
        <v>0</v>
      </c>
    </row>
    <row r="139" spans="1:13">
      <c r="A139" s="3" t="s">
        <v>417</v>
      </c>
      <c r="B139" s="3" t="s">
        <v>41</v>
      </c>
      <c r="C139" s="6">
        <v>8100</v>
      </c>
      <c r="D139" s="3" t="s">
        <v>69</v>
      </c>
      <c r="E139" s="9">
        <v>1.68</v>
      </c>
      <c r="F139" s="3" t="s">
        <v>44</v>
      </c>
      <c r="G139" s="3" t="s">
        <v>417</v>
      </c>
      <c r="H139" s="3" t="s">
        <v>418</v>
      </c>
      <c r="I139" s="8" t="b">
        <v>0</v>
      </c>
      <c r="J139" s="3" t="s">
        <v>60</v>
      </c>
      <c r="K139" s="8" t="b">
        <v>0</v>
      </c>
      <c r="L139" s="8" t="b">
        <v>0</v>
      </c>
      <c r="M139" s="8" t="b">
        <v>0</v>
      </c>
    </row>
    <row r="140" spans="1:13">
      <c r="A140" s="3" t="s">
        <v>419</v>
      </c>
      <c r="B140" s="3" t="s">
        <v>41</v>
      </c>
      <c r="C140" s="6">
        <v>6600</v>
      </c>
      <c r="D140" s="3" t="s">
        <v>69</v>
      </c>
      <c r="E140" s="9">
        <v>1.82</v>
      </c>
      <c r="F140" s="3" t="s">
        <v>44</v>
      </c>
      <c r="G140" s="3" t="s">
        <v>419</v>
      </c>
      <c r="H140" s="3" t="s">
        <v>420</v>
      </c>
      <c r="I140" s="8" t="b">
        <v>0</v>
      </c>
      <c r="J140" s="3" t="s">
        <v>60</v>
      </c>
      <c r="K140" s="8" t="b">
        <v>0</v>
      </c>
      <c r="L140" s="8" t="b">
        <v>0</v>
      </c>
      <c r="M140" s="8" t="b">
        <v>0</v>
      </c>
    </row>
    <row r="141" spans="1:13">
      <c r="A141" s="3" t="s">
        <v>421</v>
      </c>
      <c r="B141" s="3" t="s">
        <v>41</v>
      </c>
      <c r="C141" s="6">
        <v>4400</v>
      </c>
      <c r="D141" s="3" t="s">
        <v>70</v>
      </c>
      <c r="E141" s="9">
        <v>1.58</v>
      </c>
      <c r="F141" s="3" t="s">
        <v>44</v>
      </c>
      <c r="G141" s="3" t="s">
        <v>422</v>
      </c>
      <c r="H141" s="3" t="s">
        <v>423</v>
      </c>
      <c r="I141" s="8" t="b">
        <v>0</v>
      </c>
      <c r="J141" s="3" t="s">
        <v>60</v>
      </c>
      <c r="K141" s="8" t="b">
        <v>0</v>
      </c>
      <c r="L141" s="8" t="b">
        <v>0</v>
      </c>
      <c r="M141" s="8" t="b">
        <v>0</v>
      </c>
    </row>
    <row r="142" spans="1:13">
      <c r="A142" s="3" t="s">
        <v>424</v>
      </c>
      <c r="B142" s="3" t="s">
        <v>42</v>
      </c>
      <c r="C142" s="6">
        <v>201000</v>
      </c>
      <c r="D142" s="3" t="s">
        <v>69</v>
      </c>
      <c r="E142" s="9">
        <v>1.45</v>
      </c>
      <c r="F142" s="3" t="s">
        <v>45</v>
      </c>
      <c r="G142" s="3" t="s">
        <v>425</v>
      </c>
      <c r="H142" s="3" t="s">
        <v>426</v>
      </c>
      <c r="I142" s="8" t="b">
        <v>1</v>
      </c>
      <c r="J142" s="3" t="s">
        <v>59</v>
      </c>
      <c r="K142" s="8" t="b">
        <v>0</v>
      </c>
      <c r="L142" s="8" t="b">
        <v>0</v>
      </c>
      <c r="M142" s="8" t="b">
        <v>0</v>
      </c>
    </row>
    <row r="143" spans="1:13">
      <c r="A143" s="3" t="s">
        <v>427</v>
      </c>
      <c r="B143" s="3" t="s">
        <v>42</v>
      </c>
      <c r="C143" s="6">
        <v>135000</v>
      </c>
      <c r="D143" s="3" t="s">
        <v>69</v>
      </c>
      <c r="E143" s="9">
        <v>0.85</v>
      </c>
      <c r="F143" s="3" t="s">
        <v>45</v>
      </c>
      <c r="G143" s="3" t="s">
        <v>427</v>
      </c>
      <c r="H143" s="3" t="s">
        <v>428</v>
      </c>
      <c r="I143" s="8" t="b">
        <v>1</v>
      </c>
      <c r="J143" s="3" t="s">
        <v>59</v>
      </c>
      <c r="K143" s="8" t="b">
        <v>0</v>
      </c>
      <c r="L143" s="8" t="b">
        <v>0</v>
      </c>
      <c r="M143" s="8" t="b">
        <v>0</v>
      </c>
    </row>
    <row r="144" spans="1:13">
      <c r="A144" s="3" t="s">
        <v>429</v>
      </c>
      <c r="B144" s="3" t="s">
        <v>42</v>
      </c>
      <c r="C144" s="6">
        <v>74000</v>
      </c>
      <c r="D144" s="3" t="s">
        <v>69</v>
      </c>
      <c r="E144" s="9">
        <v>1.55</v>
      </c>
      <c r="F144" s="3" t="s">
        <v>44</v>
      </c>
      <c r="G144" s="3" t="s">
        <v>430</v>
      </c>
      <c r="H144" s="3" t="s">
        <v>431</v>
      </c>
      <c r="I144" s="8" t="b">
        <v>1</v>
      </c>
      <c r="J144" s="3" t="s">
        <v>59</v>
      </c>
      <c r="K144" s="8" t="b">
        <v>1</v>
      </c>
      <c r="L144" s="8" t="b">
        <v>0</v>
      </c>
      <c r="M144" s="8" t="b">
        <v>0</v>
      </c>
    </row>
    <row r="145" spans="1:13">
      <c r="A145" s="3" t="s">
        <v>432</v>
      </c>
      <c r="B145" s="3" t="s">
        <v>42</v>
      </c>
      <c r="C145" s="6">
        <v>33100</v>
      </c>
      <c r="D145" s="3" t="s">
        <v>69</v>
      </c>
      <c r="E145" s="9">
        <v>0.75</v>
      </c>
      <c r="F145" s="3" t="s">
        <v>45</v>
      </c>
      <c r="G145" s="3" t="s">
        <v>433</v>
      </c>
      <c r="H145" s="3" t="s">
        <v>434</v>
      </c>
      <c r="I145" s="8" t="b">
        <v>1</v>
      </c>
      <c r="J145" s="3" t="s">
        <v>59</v>
      </c>
      <c r="K145" s="8" t="b">
        <v>0</v>
      </c>
      <c r="L145" s="8" t="b">
        <v>0</v>
      </c>
      <c r="M145" s="8" t="b">
        <v>0</v>
      </c>
    </row>
    <row r="146" spans="1:13">
      <c r="A146" s="3" t="s">
        <v>435</v>
      </c>
      <c r="B146" s="3" t="s">
        <v>42</v>
      </c>
      <c r="C146" s="6">
        <v>22200</v>
      </c>
      <c r="D146" s="3" t="s">
        <v>69</v>
      </c>
      <c r="E146" s="9">
        <v>1.38</v>
      </c>
      <c r="F146" s="3" t="s">
        <v>44</v>
      </c>
      <c r="G146" s="3" t="s">
        <v>435</v>
      </c>
      <c r="H146" s="3" t="s">
        <v>436</v>
      </c>
      <c r="I146" s="8" t="b">
        <v>0</v>
      </c>
      <c r="J146" s="3" t="s">
        <v>61</v>
      </c>
      <c r="K146" s="8" t="b">
        <v>1</v>
      </c>
      <c r="L146" s="8" t="b">
        <v>0</v>
      </c>
      <c r="M146" s="8" t="b">
        <v>0</v>
      </c>
    </row>
    <row r="147" spans="1:13">
      <c r="A147" s="3" t="s">
        <v>437</v>
      </c>
      <c r="B147" s="3" t="s">
        <v>42</v>
      </c>
      <c r="C147" s="6">
        <v>18100</v>
      </c>
      <c r="D147" s="3" t="s">
        <v>69</v>
      </c>
      <c r="E147" s="9">
        <v>1.42</v>
      </c>
      <c r="F147" s="3" t="s">
        <v>44</v>
      </c>
      <c r="G147" s="3" t="s">
        <v>437</v>
      </c>
      <c r="H147" s="3" t="s">
        <v>438</v>
      </c>
      <c r="I147" s="8" t="b">
        <v>0</v>
      </c>
      <c r="J147" s="3" t="s">
        <v>62</v>
      </c>
      <c r="K147" s="8" t="b">
        <v>0</v>
      </c>
      <c r="L147" s="8" t="b">
        <v>0</v>
      </c>
      <c r="M147" s="8" t="b">
        <v>0</v>
      </c>
    </row>
    <row r="148" spans="1:13">
      <c r="A148" s="3" t="s">
        <v>439</v>
      </c>
      <c r="B148" s="3" t="s">
        <v>42</v>
      </c>
      <c r="C148" s="6">
        <v>14800</v>
      </c>
      <c r="D148" s="3" t="s">
        <v>69</v>
      </c>
      <c r="E148" s="9">
        <v>1.35</v>
      </c>
      <c r="F148" s="3" t="s">
        <v>44</v>
      </c>
      <c r="G148" s="3" t="s">
        <v>439</v>
      </c>
      <c r="H148" s="3" t="s">
        <v>440</v>
      </c>
      <c r="I148" s="8" t="b">
        <v>0</v>
      </c>
      <c r="J148" s="3" t="s">
        <v>61</v>
      </c>
      <c r="K148" s="8" t="b">
        <v>1</v>
      </c>
      <c r="L148" s="8" t="b">
        <v>0</v>
      </c>
      <c r="M148" s="8" t="b">
        <v>0</v>
      </c>
    </row>
    <row r="149" spans="1:13">
      <c r="A149" s="3" t="s">
        <v>441</v>
      </c>
      <c r="B149" s="3" t="s">
        <v>42</v>
      </c>
      <c r="C149" s="6">
        <v>9900</v>
      </c>
      <c r="D149" s="3" t="s">
        <v>69</v>
      </c>
      <c r="E149" s="9">
        <v>1.65</v>
      </c>
      <c r="F149" s="3" t="s">
        <v>44</v>
      </c>
      <c r="G149" s="3" t="s">
        <v>442</v>
      </c>
      <c r="H149" s="3" t="s">
        <v>443</v>
      </c>
      <c r="I149" s="8" t="b">
        <v>0</v>
      </c>
      <c r="J149" s="3" t="s">
        <v>60</v>
      </c>
      <c r="K149" s="8" t="b">
        <v>1</v>
      </c>
      <c r="L149" s="8" t="b">
        <v>0</v>
      </c>
      <c r="M149" s="8" t="b">
        <v>0</v>
      </c>
    </row>
    <row r="150" spans="1:13">
      <c r="A150" s="3" t="s">
        <v>444</v>
      </c>
      <c r="B150" s="3" t="s">
        <v>42</v>
      </c>
      <c r="C150" s="6">
        <v>8100</v>
      </c>
      <c r="D150" s="3" t="s">
        <v>69</v>
      </c>
      <c r="E150" s="9">
        <v>1.58</v>
      </c>
      <c r="F150" s="3" t="s">
        <v>44</v>
      </c>
      <c r="G150" s="3" t="s">
        <v>445</v>
      </c>
      <c r="H150" s="3" t="s">
        <v>446</v>
      </c>
      <c r="I150" s="8" t="b">
        <v>0</v>
      </c>
      <c r="J150" s="3" t="s">
        <v>60</v>
      </c>
      <c r="K150" s="8" t="b">
        <v>1</v>
      </c>
      <c r="L150" s="8" t="b">
        <v>0</v>
      </c>
      <c r="M150" s="8" t="b">
        <v>0</v>
      </c>
    </row>
    <row r="151" spans="1:13">
      <c r="A151" s="3" t="s">
        <v>447</v>
      </c>
      <c r="B151" s="3" t="s">
        <v>42</v>
      </c>
      <c r="C151" s="6">
        <v>8100</v>
      </c>
      <c r="D151" s="3" t="s">
        <v>69</v>
      </c>
      <c r="E151" s="9">
        <v>1.85</v>
      </c>
      <c r="F151" s="3" t="s">
        <v>44</v>
      </c>
      <c r="G151" s="3" t="s">
        <v>448</v>
      </c>
      <c r="H151" s="3" t="s">
        <v>449</v>
      </c>
      <c r="I151" s="8" t="b">
        <v>0</v>
      </c>
      <c r="J151" s="3" t="s">
        <v>60</v>
      </c>
      <c r="K151" s="8" t="b">
        <v>1</v>
      </c>
      <c r="L151" s="8" t="b">
        <v>0</v>
      </c>
      <c r="M151" s="8" t="b">
        <v>0</v>
      </c>
    </row>
    <row r="152" spans="1:13">
      <c r="A152" s="3" t="s">
        <v>450</v>
      </c>
      <c r="B152" s="3" t="s">
        <v>42</v>
      </c>
      <c r="C152" s="6">
        <v>6600</v>
      </c>
      <c r="D152" s="3" t="s">
        <v>69</v>
      </c>
      <c r="E152" s="9">
        <v>1.78</v>
      </c>
      <c r="F152" s="3" t="s">
        <v>44</v>
      </c>
      <c r="G152" s="3" t="s">
        <v>451</v>
      </c>
      <c r="H152" s="3" t="s">
        <v>452</v>
      </c>
      <c r="I152" s="8" t="b">
        <v>0</v>
      </c>
      <c r="J152" s="3" t="s">
        <v>60</v>
      </c>
      <c r="K152" s="8" t="b">
        <v>1</v>
      </c>
      <c r="L152" s="8" t="b">
        <v>0</v>
      </c>
      <c r="M152" s="8" t="b">
        <v>0</v>
      </c>
    </row>
    <row r="153" spans="1:13">
      <c r="A153" s="3" t="s">
        <v>453</v>
      </c>
      <c r="B153" s="3" t="s">
        <v>42</v>
      </c>
      <c r="C153" s="6">
        <v>9900</v>
      </c>
      <c r="D153" s="3" t="s">
        <v>69</v>
      </c>
      <c r="E153" s="9">
        <v>1.52</v>
      </c>
      <c r="F153" s="3" t="s">
        <v>44</v>
      </c>
      <c r="G153" s="3" t="s">
        <v>454</v>
      </c>
      <c r="H153" s="3" t="s">
        <v>455</v>
      </c>
      <c r="I153" s="8" t="b">
        <v>0</v>
      </c>
      <c r="J153" s="3" t="s">
        <v>60</v>
      </c>
      <c r="K153" s="8" t="b">
        <v>1</v>
      </c>
      <c r="L153" s="8" t="b">
        <v>0</v>
      </c>
      <c r="M153" s="8" t="b">
        <v>0</v>
      </c>
    </row>
    <row r="154" spans="1:13">
      <c r="A154" s="3" t="s">
        <v>456</v>
      </c>
      <c r="B154" s="3" t="s">
        <v>42</v>
      </c>
      <c r="C154" s="6">
        <v>8100</v>
      </c>
      <c r="D154" s="3" t="s">
        <v>69</v>
      </c>
      <c r="E154" s="9">
        <v>1.45</v>
      </c>
      <c r="F154" s="3" t="s">
        <v>44</v>
      </c>
      <c r="G154" s="3" t="s">
        <v>457</v>
      </c>
      <c r="H154" s="3" t="s">
        <v>458</v>
      </c>
      <c r="I154" s="8" t="b">
        <v>0</v>
      </c>
      <c r="J154" s="3" t="s">
        <v>60</v>
      </c>
      <c r="K154" s="8" t="b">
        <v>1</v>
      </c>
      <c r="L154" s="8" t="b">
        <v>0</v>
      </c>
      <c r="M154" s="8" t="b">
        <v>0</v>
      </c>
    </row>
    <row r="155" spans="1:13">
      <c r="A155" s="3" t="s">
        <v>459</v>
      </c>
      <c r="B155" s="3" t="s">
        <v>42</v>
      </c>
      <c r="C155" s="6">
        <v>6600</v>
      </c>
      <c r="D155" s="3" t="s">
        <v>70</v>
      </c>
      <c r="E155" s="9">
        <v>1.42</v>
      </c>
      <c r="F155" s="3" t="s">
        <v>44</v>
      </c>
      <c r="G155" s="3" t="s">
        <v>460</v>
      </c>
      <c r="H155" s="3" t="s">
        <v>461</v>
      </c>
      <c r="I155" s="8" t="b">
        <v>0</v>
      </c>
      <c r="J155" s="3" t="s">
        <v>60</v>
      </c>
      <c r="K155" s="8" t="b">
        <v>0</v>
      </c>
      <c r="L155" s="8" t="b">
        <v>0</v>
      </c>
      <c r="M155" s="8" t="b">
        <v>0</v>
      </c>
    </row>
    <row r="156" spans="1:13">
      <c r="A156" s="3" t="s">
        <v>462</v>
      </c>
      <c r="B156" s="3" t="s">
        <v>42</v>
      </c>
      <c r="C156" s="6">
        <v>5400</v>
      </c>
      <c r="D156" s="3" t="s">
        <v>70</v>
      </c>
      <c r="E156" s="9">
        <v>1.35</v>
      </c>
      <c r="F156" s="3" t="s">
        <v>44</v>
      </c>
      <c r="G156" s="3" t="s">
        <v>463</v>
      </c>
      <c r="H156" s="3" t="s">
        <v>464</v>
      </c>
      <c r="I156" s="8" t="b">
        <v>0</v>
      </c>
      <c r="J156" s="3" t="s">
        <v>60</v>
      </c>
      <c r="K156" s="8" t="b">
        <v>0</v>
      </c>
      <c r="L156" s="8" t="b">
        <v>0</v>
      </c>
      <c r="M156" s="8" t="b">
        <v>0</v>
      </c>
    </row>
    <row r="157" spans="1:13">
      <c r="A157" s="3" t="s">
        <v>465</v>
      </c>
      <c r="B157" s="3" t="s">
        <v>42</v>
      </c>
      <c r="C157" s="6">
        <v>6600</v>
      </c>
      <c r="D157" s="3" t="s">
        <v>70</v>
      </c>
      <c r="E157" s="9">
        <v>1.55</v>
      </c>
      <c r="F157" s="3" t="s">
        <v>44</v>
      </c>
      <c r="G157" s="3" t="s">
        <v>466</v>
      </c>
      <c r="H157" s="3" t="s">
        <v>467</v>
      </c>
      <c r="I157" s="8" t="b">
        <v>0</v>
      </c>
      <c r="J157" s="3" t="s">
        <v>60</v>
      </c>
      <c r="K157" s="8" t="b">
        <v>0</v>
      </c>
      <c r="L157" s="8" t="b">
        <v>0</v>
      </c>
      <c r="M157" s="8" t="b">
        <v>0</v>
      </c>
    </row>
    <row r="158" spans="1:13">
      <c r="A158" s="3" t="s">
        <v>468</v>
      </c>
      <c r="B158" s="3" t="s">
        <v>42</v>
      </c>
      <c r="C158" s="6">
        <v>5400</v>
      </c>
      <c r="D158" s="3" t="s">
        <v>70</v>
      </c>
      <c r="E158" s="9">
        <v>1.48</v>
      </c>
      <c r="F158" s="3" t="s">
        <v>44</v>
      </c>
      <c r="G158" s="3" t="s">
        <v>469</v>
      </c>
      <c r="H158" s="3" t="s">
        <v>470</v>
      </c>
      <c r="I158" s="8" t="b">
        <v>0</v>
      </c>
      <c r="J158" s="3" t="s">
        <v>60</v>
      </c>
      <c r="K158" s="8" t="b">
        <v>0</v>
      </c>
      <c r="L158" s="8" t="b">
        <v>0</v>
      </c>
      <c r="M158" s="8" t="b">
        <v>0</v>
      </c>
    </row>
    <row r="159" spans="1:13">
      <c r="A159" s="3" t="s">
        <v>471</v>
      </c>
      <c r="B159" s="3" t="s">
        <v>42</v>
      </c>
      <c r="C159" s="6">
        <v>6600</v>
      </c>
      <c r="D159" s="3" t="s">
        <v>69</v>
      </c>
      <c r="E159" s="9">
        <v>1.92</v>
      </c>
      <c r="F159" s="3" t="s">
        <v>44</v>
      </c>
      <c r="G159" s="3" t="s">
        <v>472</v>
      </c>
      <c r="H159" s="3" t="s">
        <v>473</v>
      </c>
      <c r="I159" s="8" t="b">
        <v>0</v>
      </c>
      <c r="J159" s="3" t="s">
        <v>60</v>
      </c>
      <c r="K159" s="8" t="b">
        <v>1</v>
      </c>
      <c r="L159" s="8" t="b">
        <v>0</v>
      </c>
      <c r="M159" s="8" t="b">
        <v>0</v>
      </c>
    </row>
    <row r="160" spans="1:13">
      <c r="A160" s="3" t="s">
        <v>474</v>
      </c>
      <c r="B160" s="3" t="s">
        <v>42</v>
      </c>
      <c r="C160" s="6">
        <v>5400</v>
      </c>
      <c r="D160" s="3" t="s">
        <v>69</v>
      </c>
      <c r="E160" s="9">
        <v>1.85</v>
      </c>
      <c r="F160" s="3" t="s">
        <v>44</v>
      </c>
      <c r="G160" s="3" t="s">
        <v>475</v>
      </c>
      <c r="H160" s="3" t="s">
        <v>476</v>
      </c>
      <c r="I160" s="8" t="b">
        <v>0</v>
      </c>
      <c r="J160" s="3" t="s">
        <v>60</v>
      </c>
      <c r="K160" s="8" t="b">
        <v>0</v>
      </c>
      <c r="L160" s="8" t="b">
        <v>0</v>
      </c>
      <c r="M160" s="8" t="b">
        <v>0</v>
      </c>
    </row>
    <row r="161" spans="1:13">
      <c r="A161" s="3" t="s">
        <v>477</v>
      </c>
      <c r="B161" s="3" t="s">
        <v>42</v>
      </c>
      <c r="C161" s="6">
        <v>8100</v>
      </c>
      <c r="D161" s="3" t="s">
        <v>69</v>
      </c>
      <c r="E161" s="9">
        <v>1.62</v>
      </c>
      <c r="F161" s="3" t="s">
        <v>44</v>
      </c>
      <c r="G161" s="3" t="s">
        <v>478</v>
      </c>
      <c r="H161" s="3" t="s">
        <v>479</v>
      </c>
      <c r="I161" s="8" t="b">
        <v>0</v>
      </c>
      <c r="J161" s="3" t="s">
        <v>60</v>
      </c>
      <c r="K161" s="8" t="b">
        <v>1</v>
      </c>
      <c r="L161" s="8" t="b">
        <v>0</v>
      </c>
      <c r="M161" s="8" t="b">
        <v>0</v>
      </c>
    </row>
    <row r="162" spans="1:13">
      <c r="A162" s="3" t="s">
        <v>480</v>
      </c>
      <c r="B162" s="3" t="s">
        <v>42</v>
      </c>
      <c r="C162" s="6">
        <v>6600</v>
      </c>
      <c r="D162" s="3" t="s">
        <v>69</v>
      </c>
      <c r="E162" s="9">
        <v>1.55</v>
      </c>
      <c r="F162" s="3" t="s">
        <v>44</v>
      </c>
      <c r="G162" s="3" t="s">
        <v>481</v>
      </c>
      <c r="H162" s="3" t="s">
        <v>482</v>
      </c>
      <c r="I162" s="8" t="b">
        <v>0</v>
      </c>
      <c r="J162" s="3" t="s">
        <v>60</v>
      </c>
      <c r="K162" s="8" t="b">
        <v>0</v>
      </c>
      <c r="L162" s="8" t="b">
        <v>0</v>
      </c>
      <c r="M162" s="8" t="b">
        <v>0</v>
      </c>
    </row>
    <row r="163" spans="1:13">
      <c r="A163" s="3" t="s">
        <v>483</v>
      </c>
      <c r="B163" s="3" t="s">
        <v>42</v>
      </c>
      <c r="C163" s="6">
        <v>6600</v>
      </c>
      <c r="D163" s="3" t="s">
        <v>70</v>
      </c>
      <c r="E163" s="9">
        <v>1.28</v>
      </c>
      <c r="F163" s="3" t="s">
        <v>44</v>
      </c>
      <c r="G163" s="3" t="s">
        <v>484</v>
      </c>
      <c r="H163" s="3" t="s">
        <v>485</v>
      </c>
      <c r="I163" s="8" t="b">
        <v>0</v>
      </c>
      <c r="J163" s="3" t="s">
        <v>60</v>
      </c>
      <c r="K163" s="8" t="b">
        <v>0</v>
      </c>
      <c r="L163" s="8" t="b">
        <v>0</v>
      </c>
      <c r="M163" s="8" t="b">
        <v>0</v>
      </c>
    </row>
    <row r="164" spans="1:13">
      <c r="A164" s="3" t="s">
        <v>486</v>
      </c>
      <c r="B164" s="3" t="s">
        <v>42</v>
      </c>
      <c r="C164" s="6">
        <v>5400</v>
      </c>
      <c r="D164" s="3" t="s">
        <v>70</v>
      </c>
      <c r="E164" s="9">
        <v>1.22</v>
      </c>
      <c r="F164" s="3" t="s">
        <v>44</v>
      </c>
      <c r="G164" s="3" t="s">
        <v>487</v>
      </c>
      <c r="H164" s="3" t="s">
        <v>488</v>
      </c>
      <c r="I164" s="8" t="b">
        <v>0</v>
      </c>
      <c r="J164" s="3" t="s">
        <v>60</v>
      </c>
      <c r="K164" s="8" t="b">
        <v>0</v>
      </c>
      <c r="L164" s="8" t="b">
        <v>0</v>
      </c>
      <c r="M164" s="8" t="b">
        <v>0</v>
      </c>
    </row>
    <row r="165" spans="1:13">
      <c r="A165" s="3" t="s">
        <v>489</v>
      </c>
      <c r="B165" s="3" t="s">
        <v>42</v>
      </c>
      <c r="C165" s="6">
        <v>5400</v>
      </c>
      <c r="D165" s="3" t="s">
        <v>70</v>
      </c>
      <c r="E165" s="9">
        <v>1.32</v>
      </c>
      <c r="F165" s="3" t="s">
        <v>44</v>
      </c>
      <c r="G165" s="3" t="s">
        <v>490</v>
      </c>
      <c r="H165" s="3" t="s">
        <v>491</v>
      </c>
      <c r="I165" s="8" t="b">
        <v>0</v>
      </c>
      <c r="J165" s="3" t="s">
        <v>60</v>
      </c>
      <c r="K165" s="8" t="b">
        <v>0</v>
      </c>
      <c r="L165" s="8" t="b">
        <v>0</v>
      </c>
      <c r="M165" s="8" t="b">
        <v>0</v>
      </c>
    </row>
    <row r="166" spans="1:13">
      <c r="A166" s="3" t="s">
        <v>492</v>
      </c>
      <c r="B166" s="3" t="s">
        <v>42</v>
      </c>
      <c r="C166" s="6">
        <v>4400</v>
      </c>
      <c r="D166" s="3" t="s">
        <v>70</v>
      </c>
      <c r="E166" s="9">
        <v>1.25</v>
      </c>
      <c r="F166" s="3" t="s">
        <v>44</v>
      </c>
      <c r="G166" s="3" t="s">
        <v>493</v>
      </c>
      <c r="H166" s="3" t="s">
        <v>494</v>
      </c>
      <c r="I166" s="8" t="b">
        <v>0</v>
      </c>
      <c r="J166" s="3" t="s">
        <v>60</v>
      </c>
      <c r="K166" s="8" t="b">
        <v>0</v>
      </c>
      <c r="L166" s="8" t="b">
        <v>0</v>
      </c>
      <c r="M166" s="8" t="b">
        <v>0</v>
      </c>
    </row>
    <row r="167" spans="1:13">
      <c r="A167" s="3" t="s">
        <v>495</v>
      </c>
      <c r="B167" s="3" t="s">
        <v>42</v>
      </c>
      <c r="C167" s="6">
        <v>4400</v>
      </c>
      <c r="D167" s="3" t="s">
        <v>70</v>
      </c>
      <c r="E167" s="9">
        <v>1.45</v>
      </c>
      <c r="F167" s="3" t="s">
        <v>44</v>
      </c>
      <c r="G167" s="3" t="s">
        <v>496</v>
      </c>
      <c r="H167" s="3" t="s">
        <v>497</v>
      </c>
      <c r="I167" s="8" t="b">
        <v>0</v>
      </c>
      <c r="J167" s="3" t="s">
        <v>60</v>
      </c>
      <c r="K167" s="8" t="b">
        <v>0</v>
      </c>
      <c r="L167" s="8" t="b">
        <v>0</v>
      </c>
      <c r="M167" s="8" t="b">
        <v>0</v>
      </c>
    </row>
    <row r="168" spans="1:13">
      <c r="A168" s="3" t="s">
        <v>498</v>
      </c>
      <c r="B168" s="3" t="s">
        <v>42</v>
      </c>
      <c r="C168" s="6">
        <v>3600</v>
      </c>
      <c r="D168" s="3" t="s">
        <v>70</v>
      </c>
      <c r="E168" s="9">
        <v>1.38</v>
      </c>
      <c r="F168" s="3" t="s">
        <v>44</v>
      </c>
      <c r="G168" s="3" t="s">
        <v>499</v>
      </c>
      <c r="H168" s="3" t="s">
        <v>500</v>
      </c>
      <c r="I168" s="8" t="b">
        <v>0</v>
      </c>
      <c r="J168" s="3" t="s">
        <v>60</v>
      </c>
      <c r="K168" s="8" t="b">
        <v>0</v>
      </c>
      <c r="L168" s="8" t="b">
        <v>0</v>
      </c>
      <c r="M168" s="8" t="b">
        <v>0</v>
      </c>
    </row>
    <row r="169" spans="1:13">
      <c r="A169" s="3" t="s">
        <v>501</v>
      </c>
      <c r="B169" s="3" t="s">
        <v>42</v>
      </c>
      <c r="C169" s="6">
        <v>9900</v>
      </c>
      <c r="D169" s="3" t="s">
        <v>69</v>
      </c>
      <c r="E169" s="9">
        <v>1.95</v>
      </c>
      <c r="F169" s="3" t="s">
        <v>44</v>
      </c>
      <c r="G169" s="3" t="s">
        <v>502</v>
      </c>
      <c r="H169" s="3" t="s">
        <v>503</v>
      </c>
      <c r="I169" s="8" t="b">
        <v>0</v>
      </c>
      <c r="J169" s="3" t="s">
        <v>62</v>
      </c>
      <c r="K169" s="8" t="b">
        <v>1</v>
      </c>
      <c r="L169" s="8" t="b">
        <v>0</v>
      </c>
      <c r="M169" s="8" t="b">
        <v>0</v>
      </c>
    </row>
    <row r="170" spans="1:13">
      <c r="A170" s="3" t="s">
        <v>504</v>
      </c>
      <c r="B170" s="3" t="s">
        <v>42</v>
      </c>
      <c r="C170" s="6">
        <v>8100</v>
      </c>
      <c r="D170" s="3" t="s">
        <v>69</v>
      </c>
      <c r="E170" s="9">
        <v>1.92</v>
      </c>
      <c r="F170" s="3" t="s">
        <v>44</v>
      </c>
      <c r="G170" s="3" t="s">
        <v>505</v>
      </c>
      <c r="H170" s="3" t="s">
        <v>506</v>
      </c>
      <c r="I170" s="8" t="b">
        <v>0</v>
      </c>
      <c r="J170" s="3" t="s">
        <v>62</v>
      </c>
      <c r="K170" s="8" t="b">
        <v>0</v>
      </c>
      <c r="L170" s="8" t="b">
        <v>0</v>
      </c>
      <c r="M170" s="8" t="b">
        <v>0</v>
      </c>
    </row>
    <row r="171" spans="1:13">
      <c r="A171" s="3" t="s">
        <v>507</v>
      </c>
      <c r="B171" s="3" t="s">
        <v>42</v>
      </c>
      <c r="C171" s="6">
        <v>6600</v>
      </c>
      <c r="D171" s="3" t="s">
        <v>69</v>
      </c>
      <c r="E171" s="9">
        <v>1.88</v>
      </c>
      <c r="F171" s="3" t="s">
        <v>44</v>
      </c>
      <c r="G171" s="3" t="s">
        <v>508</v>
      </c>
      <c r="H171" s="3" t="s">
        <v>509</v>
      </c>
      <c r="I171" s="8" t="b">
        <v>0</v>
      </c>
      <c r="J171" s="3" t="s">
        <v>60</v>
      </c>
      <c r="K171" s="8" t="b">
        <v>0</v>
      </c>
      <c r="L171" s="8" t="b">
        <v>0</v>
      </c>
      <c r="M171" s="8" t="b">
        <v>0</v>
      </c>
    </row>
    <row r="172" spans="1:13">
      <c r="A172" s="3" t="s">
        <v>510</v>
      </c>
      <c r="B172" s="3" t="s">
        <v>42</v>
      </c>
      <c r="C172" s="6">
        <v>3600</v>
      </c>
      <c r="D172" s="3" t="s">
        <v>70</v>
      </c>
      <c r="E172" s="9">
        <v>1.55</v>
      </c>
      <c r="F172" s="3" t="s">
        <v>44</v>
      </c>
      <c r="G172" s="3" t="s">
        <v>511</v>
      </c>
      <c r="H172" s="3" t="s">
        <v>512</v>
      </c>
      <c r="I172" s="8" t="b">
        <v>0</v>
      </c>
      <c r="J172" s="3" t="s">
        <v>60</v>
      </c>
      <c r="K172" s="8" t="b">
        <v>0</v>
      </c>
      <c r="L172" s="8" t="b">
        <v>0</v>
      </c>
      <c r="M172" s="8" t="b">
        <v>0</v>
      </c>
    </row>
    <row r="173" spans="1:13">
      <c r="A173" s="3" t="s">
        <v>513</v>
      </c>
      <c r="B173" s="3" t="s">
        <v>42</v>
      </c>
      <c r="C173" s="6">
        <v>6600</v>
      </c>
      <c r="D173" s="3" t="s">
        <v>69</v>
      </c>
      <c r="E173" s="9">
        <v>1.62</v>
      </c>
      <c r="F173" s="3" t="s">
        <v>44</v>
      </c>
      <c r="G173" s="3" t="s">
        <v>514</v>
      </c>
      <c r="H173" s="3" t="s">
        <v>515</v>
      </c>
      <c r="I173" s="8" t="b">
        <v>0</v>
      </c>
      <c r="J173" s="3" t="s">
        <v>60</v>
      </c>
      <c r="K173" s="8" t="b">
        <v>0</v>
      </c>
      <c r="L173" s="8" t="b">
        <v>0</v>
      </c>
      <c r="M173" s="8" t="b">
        <v>0</v>
      </c>
    </row>
    <row r="174" spans="1:13">
      <c r="A174" s="3" t="s">
        <v>516</v>
      </c>
      <c r="B174" s="3" t="s">
        <v>42</v>
      </c>
      <c r="C174" s="6">
        <v>5400</v>
      </c>
      <c r="D174" s="3" t="s">
        <v>69</v>
      </c>
      <c r="E174" s="9">
        <v>1.55</v>
      </c>
      <c r="F174" s="3" t="s">
        <v>44</v>
      </c>
      <c r="G174" s="3" t="s">
        <v>517</v>
      </c>
      <c r="H174" s="3" t="s">
        <v>518</v>
      </c>
      <c r="I174" s="8" t="b">
        <v>0</v>
      </c>
      <c r="J174" s="3" t="s">
        <v>60</v>
      </c>
      <c r="K174" s="8" t="b">
        <v>0</v>
      </c>
      <c r="L174" s="8" t="b">
        <v>0</v>
      </c>
      <c r="M174" s="8" t="b">
        <v>0</v>
      </c>
    </row>
    <row r="175" spans="1:13">
      <c r="A175" s="3" t="s">
        <v>519</v>
      </c>
      <c r="B175" s="3" t="s">
        <v>42</v>
      </c>
      <c r="C175" s="6">
        <v>4400</v>
      </c>
      <c r="D175" s="3" t="s">
        <v>70</v>
      </c>
      <c r="E175" s="9">
        <v>1.35</v>
      </c>
      <c r="F175" s="3" t="s">
        <v>44</v>
      </c>
      <c r="G175" s="3" t="s">
        <v>520</v>
      </c>
      <c r="H175" s="3" t="s">
        <v>521</v>
      </c>
      <c r="I175" s="8" t="b">
        <v>0</v>
      </c>
      <c r="J175" s="3" t="s">
        <v>60</v>
      </c>
      <c r="K175" s="8" t="b">
        <v>0</v>
      </c>
      <c r="L175" s="8" t="b">
        <v>0</v>
      </c>
      <c r="M175" s="8" t="b">
        <v>0</v>
      </c>
    </row>
    <row r="176" spans="1:13">
      <c r="A176" s="3" t="s">
        <v>522</v>
      </c>
      <c r="B176" s="3" t="s">
        <v>42</v>
      </c>
      <c r="C176" s="6">
        <v>5400</v>
      </c>
      <c r="D176" s="3" t="s">
        <v>70</v>
      </c>
      <c r="E176" s="9">
        <v>1.22</v>
      </c>
      <c r="F176" s="3" t="s">
        <v>44</v>
      </c>
      <c r="G176" s="3" t="s">
        <v>523</v>
      </c>
      <c r="H176" s="3" t="s">
        <v>524</v>
      </c>
      <c r="I176" s="8" t="b">
        <v>0</v>
      </c>
      <c r="J176" s="3" t="s">
        <v>60</v>
      </c>
      <c r="K176" s="8" t="b">
        <v>0</v>
      </c>
      <c r="L176" s="8" t="b">
        <v>0</v>
      </c>
      <c r="M176" s="8" t="b">
        <v>0</v>
      </c>
    </row>
    <row r="177" spans="1:13">
      <c r="A177" s="3" t="s">
        <v>525</v>
      </c>
      <c r="B177" s="3" t="s">
        <v>42</v>
      </c>
      <c r="C177" s="6">
        <v>4400</v>
      </c>
      <c r="D177" s="3" t="s">
        <v>70</v>
      </c>
      <c r="E177" s="9">
        <v>1.1499999999999999</v>
      </c>
      <c r="F177" s="3" t="s">
        <v>44</v>
      </c>
      <c r="G177" s="3" t="s">
        <v>526</v>
      </c>
      <c r="H177" s="3" t="s">
        <v>527</v>
      </c>
      <c r="I177" s="8" t="b">
        <v>0</v>
      </c>
      <c r="J177" s="3" t="s">
        <v>60</v>
      </c>
      <c r="K177" s="8" t="b">
        <v>1</v>
      </c>
      <c r="L177" s="8" t="b">
        <v>0</v>
      </c>
      <c r="M177" s="8" t="b">
        <v>0</v>
      </c>
    </row>
    <row r="178" spans="1:13">
      <c r="A178" s="3" t="s">
        <v>528</v>
      </c>
      <c r="B178" s="3" t="s">
        <v>42</v>
      </c>
      <c r="C178" s="6">
        <v>9900</v>
      </c>
      <c r="D178" s="3" t="s">
        <v>69</v>
      </c>
      <c r="E178" s="9">
        <v>1.52</v>
      </c>
      <c r="F178" s="3" t="s">
        <v>44</v>
      </c>
      <c r="G178" s="3" t="s">
        <v>529</v>
      </c>
      <c r="H178" s="3" t="s">
        <v>530</v>
      </c>
      <c r="I178" s="8" t="b">
        <v>0</v>
      </c>
      <c r="J178" s="3" t="s">
        <v>62</v>
      </c>
      <c r="K178" s="8" t="b">
        <v>1</v>
      </c>
      <c r="L178" s="8" t="b">
        <v>0</v>
      </c>
      <c r="M178" s="8" t="b">
        <v>0</v>
      </c>
    </row>
    <row r="179" spans="1:13">
      <c r="A179" s="3" t="s">
        <v>531</v>
      </c>
      <c r="B179" s="3" t="s">
        <v>42</v>
      </c>
      <c r="C179" s="6">
        <v>8100</v>
      </c>
      <c r="D179" s="3" t="s">
        <v>69</v>
      </c>
      <c r="E179" s="9">
        <v>1.45</v>
      </c>
      <c r="F179" s="3" t="s">
        <v>44</v>
      </c>
      <c r="G179" s="3" t="s">
        <v>531</v>
      </c>
      <c r="H179" s="3" t="s">
        <v>532</v>
      </c>
      <c r="I179" s="8" t="b">
        <v>0</v>
      </c>
      <c r="J179" s="3" t="s">
        <v>66</v>
      </c>
      <c r="K179" s="8" t="b">
        <v>1</v>
      </c>
      <c r="L179" s="8" t="b">
        <v>0</v>
      </c>
      <c r="M179" s="8" t="b">
        <v>0</v>
      </c>
    </row>
    <row r="180" spans="1:13">
      <c r="A180" s="3" t="s">
        <v>533</v>
      </c>
      <c r="B180" s="3" t="s">
        <v>42</v>
      </c>
      <c r="C180" s="6">
        <v>14800</v>
      </c>
      <c r="D180" s="3" t="s">
        <v>69</v>
      </c>
      <c r="E180" s="9">
        <v>1.48</v>
      </c>
      <c r="F180" s="3" t="s">
        <v>44</v>
      </c>
      <c r="G180" s="3" t="s">
        <v>534</v>
      </c>
      <c r="H180" s="3" t="s">
        <v>535</v>
      </c>
      <c r="I180" s="8" t="b">
        <v>1</v>
      </c>
      <c r="J180" s="3" t="s">
        <v>59</v>
      </c>
      <c r="K180" s="8" t="b">
        <v>0</v>
      </c>
      <c r="L180" s="8" t="b">
        <v>0</v>
      </c>
      <c r="M180" s="8" t="b">
        <v>0</v>
      </c>
    </row>
    <row r="181" spans="1:13">
      <c r="A181" s="3" t="s">
        <v>536</v>
      </c>
      <c r="B181" s="3" t="s">
        <v>42</v>
      </c>
      <c r="C181" s="6">
        <v>22200</v>
      </c>
      <c r="D181" s="3" t="s">
        <v>69</v>
      </c>
      <c r="E181" s="9">
        <v>0.92</v>
      </c>
      <c r="F181" s="3" t="s">
        <v>44</v>
      </c>
      <c r="G181" s="3" t="s">
        <v>536</v>
      </c>
      <c r="H181" s="3" t="s">
        <v>537</v>
      </c>
      <c r="I181" s="8" t="b">
        <v>1</v>
      </c>
      <c r="J181" s="3" t="s">
        <v>59</v>
      </c>
      <c r="K181" s="8" t="b">
        <v>1</v>
      </c>
      <c r="L181" s="8" t="b">
        <v>0</v>
      </c>
      <c r="M181" s="8" t="b">
        <v>0</v>
      </c>
    </row>
    <row r="182" spans="1:13">
      <c r="A182" s="3" t="s">
        <v>538</v>
      </c>
      <c r="B182" s="3" t="s">
        <v>42</v>
      </c>
      <c r="C182" s="6">
        <v>14800</v>
      </c>
      <c r="D182" s="3" t="s">
        <v>69</v>
      </c>
      <c r="E182" s="9">
        <v>1.55</v>
      </c>
      <c r="F182" s="3" t="s">
        <v>44</v>
      </c>
      <c r="G182" s="3" t="s">
        <v>539</v>
      </c>
      <c r="H182" s="3" t="s">
        <v>540</v>
      </c>
      <c r="I182" s="8" t="b">
        <v>1</v>
      </c>
      <c r="J182" s="3" t="s">
        <v>59</v>
      </c>
      <c r="K182" s="8" t="b">
        <v>1</v>
      </c>
      <c r="L182" s="8" t="b">
        <v>0</v>
      </c>
      <c r="M182" s="8" t="b">
        <v>0</v>
      </c>
    </row>
    <row r="183" spans="1:13">
      <c r="A183" s="3" t="s">
        <v>541</v>
      </c>
      <c r="B183" s="3" t="s">
        <v>42</v>
      </c>
      <c r="C183" s="6">
        <v>9900</v>
      </c>
      <c r="D183" s="3" t="s">
        <v>69</v>
      </c>
      <c r="E183" s="9">
        <v>1.72</v>
      </c>
      <c r="F183" s="3" t="s">
        <v>44</v>
      </c>
      <c r="G183" s="3" t="s">
        <v>542</v>
      </c>
      <c r="H183" s="3" t="s">
        <v>543</v>
      </c>
      <c r="I183" s="8" t="b">
        <v>1</v>
      </c>
      <c r="J183" s="3" t="s">
        <v>59</v>
      </c>
      <c r="K183" s="8" t="b">
        <v>1</v>
      </c>
      <c r="L183" s="8" t="b">
        <v>0</v>
      </c>
      <c r="M183" s="8" t="b">
        <v>0</v>
      </c>
    </row>
    <row r="184" spans="1:13">
      <c r="A184" s="3" t="s">
        <v>544</v>
      </c>
      <c r="B184" s="3" t="s">
        <v>42</v>
      </c>
      <c r="C184" s="6">
        <v>3600</v>
      </c>
      <c r="D184" s="3" t="s">
        <v>71</v>
      </c>
      <c r="E184" s="9">
        <v>0.18</v>
      </c>
      <c r="F184" s="3" t="s">
        <v>46</v>
      </c>
      <c r="G184" s="3" t="s">
        <v>545</v>
      </c>
      <c r="H184" s="3" t="s">
        <v>546</v>
      </c>
      <c r="I184" s="8" t="b">
        <v>0</v>
      </c>
      <c r="J184" s="3" t="s">
        <v>66</v>
      </c>
      <c r="K184" s="8" t="b">
        <v>0</v>
      </c>
      <c r="L184" s="8" t="b">
        <v>0</v>
      </c>
      <c r="M184" s="8" t="b">
        <v>0</v>
      </c>
    </row>
    <row r="185" spans="1:13">
      <c r="A185" s="3" t="s">
        <v>547</v>
      </c>
      <c r="B185" s="3" t="s">
        <v>42</v>
      </c>
      <c r="C185" s="6">
        <v>3600</v>
      </c>
      <c r="D185" s="3" t="s">
        <v>71</v>
      </c>
      <c r="E185" s="9">
        <v>1.65</v>
      </c>
      <c r="F185" s="3" t="s">
        <v>44</v>
      </c>
      <c r="G185" s="3" t="s">
        <v>548</v>
      </c>
      <c r="H185" s="3" t="s">
        <v>549</v>
      </c>
      <c r="I185" s="8" t="b">
        <v>0</v>
      </c>
      <c r="J185" s="3" t="s">
        <v>65</v>
      </c>
      <c r="K185" s="8" t="b">
        <v>1</v>
      </c>
      <c r="L185" s="8" t="b">
        <v>0</v>
      </c>
      <c r="M185" s="8" t="b">
        <v>0</v>
      </c>
    </row>
    <row r="186" spans="1:13">
      <c r="A186" s="3" t="s">
        <v>550</v>
      </c>
      <c r="B186" s="3" t="s">
        <v>42</v>
      </c>
      <c r="C186" s="6">
        <v>2900</v>
      </c>
      <c r="D186" s="3" t="s">
        <v>71</v>
      </c>
      <c r="E186" s="9">
        <v>1.72</v>
      </c>
      <c r="F186" s="3" t="s">
        <v>44</v>
      </c>
      <c r="G186" s="3" t="s">
        <v>551</v>
      </c>
      <c r="H186" s="3" t="s">
        <v>552</v>
      </c>
      <c r="I186" s="8" t="b">
        <v>0</v>
      </c>
      <c r="J186" s="3" t="s">
        <v>65</v>
      </c>
      <c r="K186" s="8" t="b">
        <v>0</v>
      </c>
      <c r="L186" s="8" t="b">
        <v>0</v>
      </c>
      <c r="M186" s="8" t="b">
        <v>0</v>
      </c>
    </row>
    <row r="187" spans="1:13">
      <c r="A187" s="3" t="s">
        <v>553</v>
      </c>
      <c r="B187" s="3" t="s">
        <v>42</v>
      </c>
      <c r="C187" s="6">
        <v>4400</v>
      </c>
      <c r="D187" s="3" t="s">
        <v>70</v>
      </c>
      <c r="E187" s="9">
        <v>1.35</v>
      </c>
      <c r="F187" s="3" t="s">
        <v>44</v>
      </c>
      <c r="G187" s="3" t="s">
        <v>554</v>
      </c>
      <c r="H187" s="3" t="s">
        <v>555</v>
      </c>
      <c r="I187" s="8" t="b">
        <v>0</v>
      </c>
      <c r="J187" s="3" t="s">
        <v>60</v>
      </c>
      <c r="K187" s="8" t="b">
        <v>0</v>
      </c>
      <c r="L187" s="8" t="b">
        <v>0</v>
      </c>
      <c r="M187" s="8" t="b">
        <v>0</v>
      </c>
    </row>
    <row r="188" spans="1:13">
      <c r="A188" s="3" t="s">
        <v>556</v>
      </c>
      <c r="B188" s="3" t="s">
        <v>42</v>
      </c>
      <c r="C188" s="6">
        <v>3600</v>
      </c>
      <c r="D188" s="3" t="s">
        <v>70</v>
      </c>
      <c r="E188" s="9">
        <v>1.28</v>
      </c>
      <c r="F188" s="3" t="s">
        <v>44</v>
      </c>
      <c r="G188" s="3" t="s">
        <v>557</v>
      </c>
      <c r="H188" s="3" t="s">
        <v>558</v>
      </c>
      <c r="I188" s="8" t="b">
        <v>0</v>
      </c>
      <c r="J188" s="3" t="s">
        <v>60</v>
      </c>
      <c r="K188" s="8" t="b">
        <v>0</v>
      </c>
      <c r="L188" s="8" t="b">
        <v>0</v>
      </c>
      <c r="M188" s="8" t="b">
        <v>0</v>
      </c>
    </row>
    <row r="189" spans="1:13">
      <c r="A189" s="3" t="s">
        <v>559</v>
      </c>
      <c r="B189" s="3" t="s">
        <v>42</v>
      </c>
      <c r="C189" s="6">
        <v>3600</v>
      </c>
      <c r="D189" s="3" t="s">
        <v>70</v>
      </c>
      <c r="E189" s="9">
        <v>1.38</v>
      </c>
      <c r="F189" s="3" t="s">
        <v>44</v>
      </c>
      <c r="G189" s="3" t="s">
        <v>560</v>
      </c>
      <c r="H189" s="3" t="s">
        <v>561</v>
      </c>
      <c r="I189" s="8" t="b">
        <v>0</v>
      </c>
      <c r="J189" s="3" t="s">
        <v>60</v>
      </c>
      <c r="K189" s="8" t="b">
        <v>0</v>
      </c>
      <c r="L189" s="8" t="b">
        <v>0</v>
      </c>
      <c r="M189" s="8" t="b">
        <v>0</v>
      </c>
    </row>
    <row r="190" spans="1:13">
      <c r="A190" s="3" t="s">
        <v>562</v>
      </c>
      <c r="B190" s="3" t="s">
        <v>42</v>
      </c>
      <c r="C190" s="6">
        <v>22200</v>
      </c>
      <c r="D190" s="3" t="s">
        <v>69</v>
      </c>
      <c r="E190" s="9">
        <v>2.4500000000000002</v>
      </c>
      <c r="F190" s="3" t="s">
        <v>44</v>
      </c>
      <c r="G190" s="3" t="s">
        <v>563</v>
      </c>
      <c r="H190" s="3" t="s">
        <v>564</v>
      </c>
      <c r="I190" s="8" t="b">
        <v>0</v>
      </c>
      <c r="J190" s="3" t="s">
        <v>63</v>
      </c>
      <c r="K190" s="8" t="b">
        <v>0</v>
      </c>
      <c r="L190" s="8" t="b">
        <v>0</v>
      </c>
      <c r="M190" s="8" t="b">
        <v>0</v>
      </c>
    </row>
    <row r="191" spans="1:13">
      <c r="A191" s="3" t="s">
        <v>565</v>
      </c>
      <c r="B191" s="3" t="s">
        <v>42</v>
      </c>
      <c r="C191" s="6">
        <v>4400</v>
      </c>
      <c r="D191" s="3" t="s">
        <v>70</v>
      </c>
      <c r="E191" s="9">
        <v>1.55</v>
      </c>
      <c r="F191" s="3" t="s">
        <v>44</v>
      </c>
      <c r="G191" s="3" t="s">
        <v>566</v>
      </c>
      <c r="H191" s="3" t="s">
        <v>567</v>
      </c>
      <c r="I191" s="8" t="b">
        <v>0</v>
      </c>
      <c r="J191" s="3" t="s">
        <v>60</v>
      </c>
      <c r="K191" s="8" t="b">
        <v>0</v>
      </c>
      <c r="L191" s="8" t="b">
        <v>0</v>
      </c>
      <c r="M191" s="8" t="b">
        <v>0</v>
      </c>
    </row>
    <row r="192" spans="1:13">
      <c r="A192" s="3" t="s">
        <v>568</v>
      </c>
      <c r="B192" s="3" t="s">
        <v>42</v>
      </c>
      <c r="C192" s="6">
        <v>5400</v>
      </c>
      <c r="D192" s="3" t="s">
        <v>70</v>
      </c>
      <c r="E192" s="9">
        <v>1.58</v>
      </c>
      <c r="F192" s="3" t="s">
        <v>44</v>
      </c>
      <c r="G192" s="3" t="s">
        <v>569</v>
      </c>
      <c r="H192" s="3" t="s">
        <v>570</v>
      </c>
      <c r="I192" s="8" t="b">
        <v>0</v>
      </c>
      <c r="J192" s="3" t="s">
        <v>60</v>
      </c>
      <c r="K192" s="8" t="b">
        <v>0</v>
      </c>
      <c r="L192" s="8" t="b">
        <v>0</v>
      </c>
      <c r="M192" s="8" t="b">
        <v>0</v>
      </c>
    </row>
    <row r="193" spans="1:13">
      <c r="A193" s="3" t="s">
        <v>571</v>
      </c>
      <c r="B193" s="3" t="s">
        <v>42</v>
      </c>
      <c r="C193" s="6">
        <v>6600</v>
      </c>
      <c r="D193" s="3" t="s">
        <v>69</v>
      </c>
      <c r="E193" s="9">
        <v>0.35</v>
      </c>
      <c r="F193" s="3" t="s">
        <v>46</v>
      </c>
      <c r="G193" s="3" t="s">
        <v>572</v>
      </c>
      <c r="H193" s="3" t="s">
        <v>573</v>
      </c>
      <c r="I193" s="8" t="b">
        <v>0</v>
      </c>
      <c r="J193" s="3" t="s">
        <v>61</v>
      </c>
      <c r="K193" s="8" t="b">
        <v>0</v>
      </c>
      <c r="L193" s="8" t="b">
        <v>0</v>
      </c>
      <c r="M193" s="8" t="b">
        <v>0</v>
      </c>
    </row>
    <row r="194" spans="1:13">
      <c r="A194" s="3" t="s">
        <v>574</v>
      </c>
      <c r="B194" s="3" t="s">
        <v>42</v>
      </c>
      <c r="C194" s="6">
        <v>8100</v>
      </c>
      <c r="D194" s="3" t="s">
        <v>70</v>
      </c>
      <c r="E194" s="9">
        <v>0.45</v>
      </c>
      <c r="F194" s="3" t="s">
        <v>45</v>
      </c>
      <c r="G194" s="3" t="s">
        <v>574</v>
      </c>
      <c r="H194" s="3" t="s">
        <v>575</v>
      </c>
      <c r="I194" s="8" t="b">
        <v>1</v>
      </c>
      <c r="J194" s="3" t="s">
        <v>59</v>
      </c>
      <c r="K194" s="8" t="b">
        <v>0</v>
      </c>
      <c r="L194" s="8" t="b">
        <v>0</v>
      </c>
      <c r="M194" s="8" t="b">
        <v>0</v>
      </c>
    </row>
    <row r="195" spans="1:13">
      <c r="A195" s="3" t="s">
        <v>576</v>
      </c>
      <c r="B195" s="3" t="s">
        <v>42</v>
      </c>
      <c r="C195" s="6">
        <v>6600</v>
      </c>
      <c r="D195" s="3" t="s">
        <v>70</v>
      </c>
      <c r="E195" s="9">
        <v>0.55000000000000004</v>
      </c>
      <c r="F195" s="3" t="s">
        <v>45</v>
      </c>
      <c r="G195" s="3" t="s">
        <v>576</v>
      </c>
      <c r="H195" s="3" t="s">
        <v>577</v>
      </c>
      <c r="I195" s="8" t="b">
        <v>1</v>
      </c>
      <c r="J195" s="3" t="s">
        <v>59</v>
      </c>
      <c r="K195" s="8" t="b">
        <v>0</v>
      </c>
      <c r="L195" s="8" t="b">
        <v>0</v>
      </c>
      <c r="M195" s="8" t="b">
        <v>0</v>
      </c>
    </row>
    <row r="196" spans="1:13">
      <c r="A196" s="3" t="s">
        <v>578</v>
      </c>
      <c r="B196" s="3" t="s">
        <v>42</v>
      </c>
      <c r="C196" s="6">
        <v>22200</v>
      </c>
      <c r="D196" s="3" t="s">
        <v>70</v>
      </c>
      <c r="E196" s="9">
        <v>0.28000000000000003</v>
      </c>
      <c r="F196" s="3" t="s">
        <v>45</v>
      </c>
      <c r="G196" s="3" t="s">
        <v>578</v>
      </c>
      <c r="H196" s="3" t="s">
        <v>579</v>
      </c>
      <c r="I196" s="8" t="b">
        <v>1</v>
      </c>
      <c r="J196" s="3" t="s">
        <v>59</v>
      </c>
      <c r="K196" s="8" t="b">
        <v>0</v>
      </c>
      <c r="L196" s="8" t="b">
        <v>0</v>
      </c>
      <c r="M196" s="8" t="b">
        <v>0</v>
      </c>
    </row>
    <row r="197" spans="1:13">
      <c r="A197" s="3" t="s">
        <v>580</v>
      </c>
      <c r="B197" s="3" t="s">
        <v>42</v>
      </c>
      <c r="C197" s="6">
        <v>3600</v>
      </c>
      <c r="D197" s="3" t="s">
        <v>71</v>
      </c>
      <c r="E197" s="9">
        <v>0.89</v>
      </c>
      <c r="F197" s="3" t="s">
        <v>44</v>
      </c>
      <c r="G197" s="3" t="s">
        <v>581</v>
      </c>
      <c r="H197" s="3" t="s">
        <v>582</v>
      </c>
      <c r="I197" s="8" t="b">
        <v>0</v>
      </c>
      <c r="J197" s="3" t="s">
        <v>60</v>
      </c>
      <c r="K197" s="8" t="b">
        <v>0</v>
      </c>
      <c r="L197" s="8" t="b">
        <v>0</v>
      </c>
      <c r="M197" s="8" t="b">
        <v>0</v>
      </c>
    </row>
    <row r="198" spans="1:13">
      <c r="A198" s="3" t="s">
        <v>583</v>
      </c>
      <c r="B198" s="3" t="s">
        <v>42</v>
      </c>
      <c r="C198" s="6">
        <v>2400</v>
      </c>
      <c r="D198" s="3" t="s">
        <v>71</v>
      </c>
      <c r="E198" s="9">
        <v>1.52</v>
      </c>
      <c r="F198" s="3" t="s">
        <v>44</v>
      </c>
      <c r="G198" s="3" t="s">
        <v>584</v>
      </c>
      <c r="H198" s="3" t="s">
        <v>585</v>
      </c>
      <c r="I198" s="8" t="b">
        <v>0</v>
      </c>
      <c r="J198" s="3" t="s">
        <v>60</v>
      </c>
      <c r="K198" s="8" t="b">
        <v>0</v>
      </c>
      <c r="L198" s="8" t="b">
        <v>0</v>
      </c>
      <c r="M198" s="8" t="b">
        <v>0</v>
      </c>
    </row>
    <row r="199" spans="1:13">
      <c r="A199" s="3" t="s">
        <v>586</v>
      </c>
      <c r="B199" s="3" t="s">
        <v>42</v>
      </c>
      <c r="C199" s="6">
        <v>2900</v>
      </c>
      <c r="D199" s="3" t="s">
        <v>71</v>
      </c>
      <c r="E199" s="9">
        <v>1.58</v>
      </c>
      <c r="F199" s="3" t="s">
        <v>44</v>
      </c>
      <c r="G199" s="3" t="s">
        <v>587</v>
      </c>
      <c r="H199" s="3" t="s">
        <v>588</v>
      </c>
      <c r="I199" s="8" t="b">
        <v>0</v>
      </c>
      <c r="J199" s="3" t="s">
        <v>60</v>
      </c>
      <c r="K199" s="8" t="b">
        <v>0</v>
      </c>
      <c r="L199" s="8" t="b">
        <v>0</v>
      </c>
      <c r="M199" s="8" t="b">
        <v>0</v>
      </c>
    </row>
    <row r="200" spans="1:13">
      <c r="A200" s="3" t="s">
        <v>589</v>
      </c>
      <c r="B200" s="3" t="s">
        <v>42</v>
      </c>
      <c r="C200" s="6">
        <v>5400</v>
      </c>
      <c r="D200" s="3" t="s">
        <v>69</v>
      </c>
      <c r="E200" s="9">
        <v>1.88</v>
      </c>
      <c r="F200" s="3" t="s">
        <v>44</v>
      </c>
      <c r="G200" s="3" t="s">
        <v>590</v>
      </c>
      <c r="H200" s="3" t="s">
        <v>591</v>
      </c>
      <c r="I200" s="8" t="b">
        <v>0</v>
      </c>
      <c r="J200" s="3" t="s">
        <v>61</v>
      </c>
      <c r="K200" s="8" t="b">
        <v>1</v>
      </c>
      <c r="L200" s="8" t="b">
        <v>0</v>
      </c>
      <c r="M200" s="8" t="b">
        <v>0</v>
      </c>
    </row>
    <row r="201" spans="1:13">
      <c r="A201" s="3" t="s">
        <v>592</v>
      </c>
      <c r="B201" s="3" t="s">
        <v>42</v>
      </c>
      <c r="C201" s="6">
        <v>4400</v>
      </c>
      <c r="D201" s="3" t="s">
        <v>69</v>
      </c>
      <c r="E201" s="9">
        <v>1.85</v>
      </c>
      <c r="F201" s="3" t="s">
        <v>44</v>
      </c>
      <c r="G201" s="3" t="s">
        <v>593</v>
      </c>
      <c r="H201" s="3" t="s">
        <v>594</v>
      </c>
      <c r="I201" s="8" t="b">
        <v>0</v>
      </c>
      <c r="J201" s="3" t="s">
        <v>60</v>
      </c>
      <c r="K201" s="8" t="b">
        <v>1</v>
      </c>
      <c r="L201" s="8" t="b">
        <v>0</v>
      </c>
      <c r="M201" s="8" t="b">
        <v>0</v>
      </c>
    </row>
    <row r="202" spans="1:13">
      <c r="A202" s="3" t="s">
        <v>595</v>
      </c>
      <c r="B202" s="3" t="s">
        <v>42</v>
      </c>
      <c r="C202" s="6">
        <v>6600</v>
      </c>
      <c r="D202" s="3" t="s">
        <v>69</v>
      </c>
      <c r="E202" s="9">
        <v>0.78</v>
      </c>
      <c r="F202" s="3" t="s">
        <v>44</v>
      </c>
      <c r="G202" s="3" t="s">
        <v>596</v>
      </c>
      <c r="H202" s="3" t="s">
        <v>597</v>
      </c>
      <c r="I202" s="8" t="b">
        <v>1</v>
      </c>
      <c r="J202" s="3" t="s">
        <v>59</v>
      </c>
      <c r="K202" s="8" t="b">
        <v>0</v>
      </c>
      <c r="L202" s="8" t="b">
        <v>0</v>
      </c>
      <c r="M202" s="8" t="b">
        <v>0</v>
      </c>
    </row>
    <row r="203" spans="1:13">
      <c r="A203" s="3" t="s">
        <v>598</v>
      </c>
      <c r="B203" s="3" t="s">
        <v>42</v>
      </c>
      <c r="C203" s="6">
        <v>5400</v>
      </c>
      <c r="D203" s="3" t="s">
        <v>69</v>
      </c>
      <c r="E203" s="9">
        <v>0.65</v>
      </c>
      <c r="F203" s="3" t="s">
        <v>44</v>
      </c>
      <c r="G203" s="3" t="s">
        <v>599</v>
      </c>
      <c r="H203" s="3" t="s">
        <v>600</v>
      </c>
      <c r="I203" s="8" t="b">
        <v>1</v>
      </c>
      <c r="J203" s="3" t="s">
        <v>59</v>
      </c>
      <c r="K203" s="8" t="b">
        <v>0</v>
      </c>
      <c r="L203" s="8" t="b">
        <v>0</v>
      </c>
      <c r="M203" s="8" t="b">
        <v>0</v>
      </c>
    </row>
    <row r="204" spans="1:13">
      <c r="A204" s="3" t="s">
        <v>601</v>
      </c>
      <c r="B204" s="3" t="s">
        <v>42</v>
      </c>
      <c r="C204" s="6">
        <v>8100</v>
      </c>
      <c r="D204" s="3" t="s">
        <v>69</v>
      </c>
      <c r="E204" s="9">
        <v>0.62</v>
      </c>
      <c r="F204" s="3" t="s">
        <v>44</v>
      </c>
      <c r="G204" s="3" t="s">
        <v>602</v>
      </c>
      <c r="H204" s="3" t="s">
        <v>603</v>
      </c>
      <c r="I204" s="8" t="b">
        <v>1</v>
      </c>
      <c r="J204" s="3" t="s">
        <v>59</v>
      </c>
      <c r="K204" s="8" t="b">
        <v>0</v>
      </c>
      <c r="L204" s="8" t="b">
        <v>0</v>
      </c>
      <c r="M204" s="8" t="b">
        <v>0</v>
      </c>
    </row>
    <row r="205" spans="1:13">
      <c r="A205" s="3" t="s">
        <v>604</v>
      </c>
      <c r="B205" s="3" t="s">
        <v>42</v>
      </c>
      <c r="C205" s="6">
        <v>9900</v>
      </c>
      <c r="D205" s="3" t="s">
        <v>69</v>
      </c>
      <c r="E205" s="9">
        <v>0.88</v>
      </c>
      <c r="F205" s="3" t="s">
        <v>46</v>
      </c>
      <c r="G205" s="3" t="s">
        <v>605</v>
      </c>
      <c r="H205" s="3" t="s">
        <v>606</v>
      </c>
      <c r="I205" s="8" t="b">
        <v>1</v>
      </c>
      <c r="J205" s="3" t="s">
        <v>59</v>
      </c>
      <c r="K205" s="8" t="b">
        <v>0</v>
      </c>
      <c r="L205" s="8" t="b">
        <v>0</v>
      </c>
      <c r="M205" s="8" t="b">
        <v>0</v>
      </c>
    </row>
    <row r="206" spans="1:13">
      <c r="A206" s="3" t="s">
        <v>607</v>
      </c>
      <c r="B206" s="3" t="s">
        <v>42</v>
      </c>
      <c r="C206" s="6">
        <v>2400</v>
      </c>
      <c r="D206" s="3" t="s">
        <v>71</v>
      </c>
      <c r="E206" s="9">
        <v>0.15</v>
      </c>
      <c r="F206" s="3" t="s">
        <v>46</v>
      </c>
      <c r="G206" s="3" t="s">
        <v>608</v>
      </c>
      <c r="H206" s="3" t="s">
        <v>609</v>
      </c>
      <c r="I206" s="8" t="b">
        <v>0</v>
      </c>
      <c r="J206" s="3" t="s">
        <v>66</v>
      </c>
      <c r="K206" s="8" t="b">
        <v>0</v>
      </c>
      <c r="L206" s="8" t="b">
        <v>0</v>
      </c>
      <c r="M206" s="8" t="b">
        <v>0</v>
      </c>
    </row>
    <row r="207" spans="1:13">
      <c r="A207" s="3" t="s">
        <v>610</v>
      </c>
      <c r="B207" s="3" t="s">
        <v>42</v>
      </c>
      <c r="C207" s="6">
        <v>2900</v>
      </c>
      <c r="D207" s="3" t="s">
        <v>71</v>
      </c>
      <c r="E207" s="9">
        <v>1.42</v>
      </c>
      <c r="F207" s="3" t="s">
        <v>44</v>
      </c>
      <c r="G207" s="3" t="s">
        <v>611</v>
      </c>
      <c r="H207" s="3" t="s">
        <v>612</v>
      </c>
      <c r="I207" s="8" t="b">
        <v>0</v>
      </c>
      <c r="J207" s="3" t="s">
        <v>60</v>
      </c>
      <c r="K207" s="8" t="b">
        <v>0</v>
      </c>
      <c r="L207" s="8" t="b">
        <v>0</v>
      </c>
      <c r="M207" s="8" t="b">
        <v>0</v>
      </c>
    </row>
    <row r="208" spans="1:13">
      <c r="A208" s="3" t="s">
        <v>613</v>
      </c>
      <c r="B208" s="3" t="s">
        <v>42</v>
      </c>
      <c r="C208" s="6">
        <v>6600</v>
      </c>
      <c r="D208" s="3" t="s">
        <v>69</v>
      </c>
      <c r="E208" s="9">
        <v>1.52</v>
      </c>
      <c r="F208" s="3" t="s">
        <v>44</v>
      </c>
      <c r="G208" s="3" t="s">
        <v>614</v>
      </c>
      <c r="H208" s="3" t="s">
        <v>615</v>
      </c>
      <c r="I208" s="8" t="b">
        <v>0</v>
      </c>
      <c r="J208" s="3" t="s">
        <v>60</v>
      </c>
      <c r="K208" s="8" t="b">
        <v>0</v>
      </c>
      <c r="L208" s="8" t="b">
        <v>0</v>
      </c>
      <c r="M208" s="8" t="b">
        <v>0</v>
      </c>
    </row>
    <row r="209" spans="1:13">
      <c r="A209" s="3" t="s">
        <v>616</v>
      </c>
      <c r="B209" s="3" t="s">
        <v>42</v>
      </c>
      <c r="C209" s="6">
        <v>14800</v>
      </c>
      <c r="D209" s="3" t="s">
        <v>69</v>
      </c>
      <c r="E209" s="9">
        <v>2.0499999999999998</v>
      </c>
      <c r="F209" s="3" t="s">
        <v>44</v>
      </c>
      <c r="G209" s="3" t="s">
        <v>617</v>
      </c>
      <c r="H209" s="3" t="s">
        <v>618</v>
      </c>
      <c r="I209" s="8" t="b">
        <v>0</v>
      </c>
      <c r="J209" s="3" t="s">
        <v>63</v>
      </c>
      <c r="K209" s="8" t="b">
        <v>0</v>
      </c>
      <c r="L209" s="8" t="b">
        <v>0</v>
      </c>
      <c r="M209" s="8" t="b">
        <v>0</v>
      </c>
    </row>
    <row r="210" spans="1:13">
      <c r="A210" s="3" t="s">
        <v>619</v>
      </c>
      <c r="B210" s="3" t="s">
        <v>42</v>
      </c>
      <c r="C210" s="6">
        <v>8100</v>
      </c>
      <c r="D210" s="3" t="s">
        <v>69</v>
      </c>
      <c r="E210" s="9">
        <v>2.35</v>
      </c>
      <c r="F210" s="3" t="s">
        <v>44</v>
      </c>
      <c r="G210" s="3" t="s">
        <v>620</v>
      </c>
      <c r="H210" s="3" t="s">
        <v>621</v>
      </c>
      <c r="I210" s="8" t="b">
        <v>0</v>
      </c>
      <c r="J210" s="3" t="s">
        <v>63</v>
      </c>
      <c r="K210" s="8" t="b">
        <v>0</v>
      </c>
      <c r="L210" s="8" t="b">
        <v>0</v>
      </c>
      <c r="M210" s="8" t="b">
        <v>0</v>
      </c>
    </row>
    <row r="211" spans="1:13">
      <c r="A211" s="3" t="s">
        <v>622</v>
      </c>
      <c r="B211" s="3" t="s">
        <v>42</v>
      </c>
      <c r="C211" s="6">
        <v>3600</v>
      </c>
      <c r="D211" s="3" t="s">
        <v>70</v>
      </c>
      <c r="E211" s="9">
        <v>1.28</v>
      </c>
      <c r="F211" s="3" t="s">
        <v>44</v>
      </c>
      <c r="G211" s="3" t="s">
        <v>623</v>
      </c>
      <c r="H211" s="3" t="s">
        <v>624</v>
      </c>
      <c r="I211" s="8" t="b">
        <v>0</v>
      </c>
      <c r="J211" s="3" t="s">
        <v>60</v>
      </c>
      <c r="K211" s="8" t="b">
        <v>0</v>
      </c>
      <c r="L211" s="8" t="b">
        <v>0</v>
      </c>
      <c r="M211" s="8" t="b">
        <v>0</v>
      </c>
    </row>
    <row r="212" spans="1:13">
      <c r="A212" s="3" t="s">
        <v>625</v>
      </c>
      <c r="B212" s="3" t="s">
        <v>42</v>
      </c>
      <c r="C212" s="6">
        <v>2900</v>
      </c>
      <c r="D212" s="3" t="s">
        <v>70</v>
      </c>
      <c r="E212" s="9">
        <v>1.22</v>
      </c>
      <c r="F212" s="3" t="s">
        <v>44</v>
      </c>
      <c r="G212" s="3" t="s">
        <v>626</v>
      </c>
      <c r="H212" s="3" t="s">
        <v>627</v>
      </c>
      <c r="I212" s="8" t="b">
        <v>0</v>
      </c>
      <c r="J212" s="3" t="s">
        <v>60</v>
      </c>
      <c r="K212" s="8" t="b">
        <v>0</v>
      </c>
      <c r="L212" s="8" t="b">
        <v>0</v>
      </c>
      <c r="M212" s="8" t="b">
        <v>0</v>
      </c>
    </row>
    <row r="213" spans="1:13">
      <c r="A213" s="3" t="s">
        <v>628</v>
      </c>
      <c r="B213" s="3" t="s">
        <v>42</v>
      </c>
      <c r="C213" s="6">
        <v>3600</v>
      </c>
      <c r="D213" s="3" t="s">
        <v>70</v>
      </c>
      <c r="E213" s="9">
        <v>1.38</v>
      </c>
      <c r="F213" s="3" t="s">
        <v>44</v>
      </c>
      <c r="G213" s="3" t="s">
        <v>629</v>
      </c>
      <c r="H213" s="3" t="s">
        <v>630</v>
      </c>
      <c r="I213" s="8" t="b">
        <v>0</v>
      </c>
      <c r="J213" s="3" t="s">
        <v>60</v>
      </c>
      <c r="K213" s="8" t="b">
        <v>0</v>
      </c>
      <c r="L213" s="8" t="b">
        <v>0</v>
      </c>
      <c r="M213" s="8" t="b">
        <v>0</v>
      </c>
    </row>
    <row r="214" spans="1:13">
      <c r="A214" s="3" t="s">
        <v>631</v>
      </c>
      <c r="B214" s="3" t="s">
        <v>42</v>
      </c>
      <c r="C214" s="6">
        <v>4400</v>
      </c>
      <c r="D214" s="3" t="s">
        <v>70</v>
      </c>
      <c r="E214" s="9">
        <v>1.42</v>
      </c>
      <c r="F214" s="3" t="s">
        <v>44</v>
      </c>
      <c r="G214" s="3" t="s">
        <v>632</v>
      </c>
      <c r="H214" s="3" t="s">
        <v>633</v>
      </c>
      <c r="I214" s="8" t="b">
        <v>0</v>
      </c>
      <c r="J214" s="3" t="s">
        <v>60</v>
      </c>
      <c r="K214" s="8" t="b">
        <v>0</v>
      </c>
      <c r="L214" s="8" t="b">
        <v>0</v>
      </c>
      <c r="M214" s="8" t="b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6"/>
  <sheetViews>
    <sheetView workbookViewId="0">
      <pane ySplit="1" topLeftCell="A105" activePane="bottomLeft" state="frozen"/>
      <selection pane="bottomLeft" activeCell="E118" sqref="E118"/>
    </sheetView>
  </sheetViews>
  <sheetFormatPr baseColWidth="10" defaultColWidth="9" defaultRowHeight="13.5"/>
  <cols>
    <col min="1" max="3" width="32" customWidth="1"/>
    <col min="4" max="4" width="7.25" customWidth="1"/>
    <col min="5" max="5" width="17.8125" customWidth="1"/>
    <col min="6" max="6" width="25.75" customWidth="1"/>
    <col min="7" max="7" width="12.5" customWidth="1"/>
    <col min="8" max="8" width="15.8125" customWidth="1"/>
    <col min="9" max="9" width="9.5" customWidth="1"/>
    <col min="10" max="10" width="12" customWidth="1"/>
    <col min="11" max="11" width="69" customWidth="1"/>
  </cols>
  <sheetData>
    <row r="1" spans="1:11" ht="13.9">
      <c r="A1" s="11" t="s">
        <v>634</v>
      </c>
      <c r="B1" s="11" t="s">
        <v>90</v>
      </c>
      <c r="C1" s="11" t="s">
        <v>96</v>
      </c>
      <c r="D1" s="11" t="s">
        <v>91</v>
      </c>
      <c r="E1" s="11" t="s">
        <v>635</v>
      </c>
      <c r="F1" s="11" t="s">
        <v>636</v>
      </c>
      <c r="G1" s="11" t="s">
        <v>637</v>
      </c>
      <c r="H1" s="11" t="s">
        <v>638</v>
      </c>
      <c r="I1" s="11" t="s">
        <v>639</v>
      </c>
      <c r="J1" s="11" t="s">
        <v>640</v>
      </c>
      <c r="K1" s="11" t="s">
        <v>641</v>
      </c>
    </row>
    <row r="2" spans="1:11">
      <c r="A2" s="3" t="s">
        <v>78</v>
      </c>
      <c r="B2" s="3" t="s">
        <v>103</v>
      </c>
      <c r="C2" s="3" t="s">
        <v>104</v>
      </c>
      <c r="D2" s="3" t="s">
        <v>40</v>
      </c>
      <c r="E2" s="6">
        <v>1</v>
      </c>
      <c r="F2" s="6">
        <v>8200</v>
      </c>
      <c r="G2" s="3" t="s">
        <v>642</v>
      </c>
      <c r="H2" s="3" t="s">
        <v>51</v>
      </c>
      <c r="I2" s="8" t="b">
        <v>1</v>
      </c>
      <c r="J2" s="8" t="b">
        <v>1</v>
      </c>
      <c r="K2" s="3" t="s">
        <v>643</v>
      </c>
    </row>
    <row r="3" spans="1:11">
      <c r="A3" s="3" t="s">
        <v>84</v>
      </c>
      <c r="B3" s="3" t="s">
        <v>103</v>
      </c>
      <c r="C3" s="3" t="s">
        <v>104</v>
      </c>
      <c r="D3" s="3" t="s">
        <v>40</v>
      </c>
      <c r="E3" s="6">
        <v>2</v>
      </c>
      <c r="F3" s="6">
        <v>5100</v>
      </c>
      <c r="G3" s="3" t="s">
        <v>642</v>
      </c>
      <c r="H3" s="3" t="s">
        <v>50</v>
      </c>
      <c r="I3" s="8" t="b">
        <v>1</v>
      </c>
      <c r="J3" s="8" t="b">
        <v>1</v>
      </c>
      <c r="K3" s="3" t="s">
        <v>644</v>
      </c>
    </row>
    <row r="4" spans="1:11">
      <c r="A4" s="3" t="s">
        <v>82</v>
      </c>
      <c r="B4" s="3" t="s">
        <v>103</v>
      </c>
      <c r="C4" s="3" t="s">
        <v>104</v>
      </c>
      <c r="D4" s="3" t="s">
        <v>40</v>
      </c>
      <c r="E4" s="6">
        <v>3</v>
      </c>
      <c r="F4" s="6">
        <v>3800</v>
      </c>
      <c r="G4" s="3" t="s">
        <v>642</v>
      </c>
      <c r="H4" s="3" t="s">
        <v>50</v>
      </c>
      <c r="I4" s="8" t="b">
        <v>1</v>
      </c>
      <c r="J4" s="8" t="b">
        <v>1</v>
      </c>
      <c r="K4" s="3" t="s">
        <v>645</v>
      </c>
    </row>
    <row r="5" spans="1:11">
      <c r="A5" s="3" t="s">
        <v>83</v>
      </c>
      <c r="B5" s="3" t="s">
        <v>103</v>
      </c>
      <c r="C5" s="3" t="s">
        <v>104</v>
      </c>
      <c r="D5" s="3" t="s">
        <v>40</v>
      </c>
      <c r="E5" s="6">
        <v>4</v>
      </c>
      <c r="F5" s="6">
        <v>2600</v>
      </c>
      <c r="G5" s="3" t="s">
        <v>642</v>
      </c>
      <c r="H5" s="3" t="s">
        <v>52</v>
      </c>
      <c r="I5" s="8" t="b">
        <v>0</v>
      </c>
      <c r="J5" s="8" t="b">
        <v>1</v>
      </c>
      <c r="K5" s="3" t="s">
        <v>646</v>
      </c>
    </row>
    <row r="6" spans="1:11">
      <c r="A6" s="3" t="s">
        <v>78</v>
      </c>
      <c r="B6" s="3" t="s">
        <v>106</v>
      </c>
      <c r="C6" s="3" t="s">
        <v>106</v>
      </c>
      <c r="D6" s="3" t="s">
        <v>40</v>
      </c>
      <c r="E6" s="6">
        <v>1</v>
      </c>
      <c r="F6" s="6">
        <v>3700</v>
      </c>
      <c r="G6" s="3" t="s">
        <v>642</v>
      </c>
      <c r="H6" s="3" t="s">
        <v>51</v>
      </c>
      <c r="I6" s="8" t="b">
        <v>1</v>
      </c>
      <c r="J6" s="8" t="b">
        <v>1</v>
      </c>
      <c r="K6" s="3" t="s">
        <v>643</v>
      </c>
    </row>
    <row r="7" spans="1:11">
      <c r="A7" s="3" t="s">
        <v>82</v>
      </c>
      <c r="B7" s="3" t="s">
        <v>106</v>
      </c>
      <c r="C7" s="3" t="s">
        <v>106</v>
      </c>
      <c r="D7" s="3" t="s">
        <v>40</v>
      </c>
      <c r="E7" s="6">
        <v>2</v>
      </c>
      <c r="F7" s="6">
        <v>2400</v>
      </c>
      <c r="G7" s="3" t="s">
        <v>642</v>
      </c>
      <c r="H7" s="3" t="s">
        <v>50</v>
      </c>
      <c r="I7" s="8" t="b">
        <v>1</v>
      </c>
      <c r="J7" s="8" t="b">
        <v>1</v>
      </c>
      <c r="K7" s="3" t="s">
        <v>645</v>
      </c>
    </row>
    <row r="8" spans="1:11">
      <c r="A8" s="3" t="s">
        <v>84</v>
      </c>
      <c r="B8" s="3" t="s">
        <v>106</v>
      </c>
      <c r="C8" s="3" t="s">
        <v>106</v>
      </c>
      <c r="D8" s="3" t="s">
        <v>40</v>
      </c>
      <c r="E8" s="6">
        <v>3</v>
      </c>
      <c r="F8" s="6">
        <v>1800</v>
      </c>
      <c r="G8" s="3" t="s">
        <v>642</v>
      </c>
      <c r="H8" s="3" t="s">
        <v>50</v>
      </c>
      <c r="I8" s="8" t="b">
        <v>1</v>
      </c>
      <c r="J8" s="8" t="b">
        <v>1</v>
      </c>
      <c r="K8" s="3" t="s">
        <v>644</v>
      </c>
    </row>
    <row r="9" spans="1:11">
      <c r="A9" s="3" t="s">
        <v>86</v>
      </c>
      <c r="B9" s="3" t="s">
        <v>106</v>
      </c>
      <c r="C9" s="3" t="s">
        <v>106</v>
      </c>
      <c r="D9" s="3" t="s">
        <v>40</v>
      </c>
      <c r="E9" s="6">
        <v>5</v>
      </c>
      <c r="F9" s="6">
        <v>900</v>
      </c>
      <c r="G9" s="3" t="s">
        <v>642</v>
      </c>
      <c r="H9" s="3" t="s">
        <v>51</v>
      </c>
      <c r="I9" s="8" t="b">
        <v>0</v>
      </c>
      <c r="J9" s="8" t="b">
        <v>1</v>
      </c>
      <c r="K9" s="3" t="s">
        <v>647</v>
      </c>
    </row>
    <row r="10" spans="1:11">
      <c r="A10" s="3" t="s">
        <v>78</v>
      </c>
      <c r="B10" s="3" t="s">
        <v>232</v>
      </c>
      <c r="C10" s="3" t="s">
        <v>232</v>
      </c>
      <c r="D10" s="3" t="s">
        <v>40</v>
      </c>
      <c r="E10" s="6">
        <v>1</v>
      </c>
      <c r="F10" s="6">
        <v>6700</v>
      </c>
      <c r="G10" s="3" t="s">
        <v>648</v>
      </c>
      <c r="H10" s="3" t="s">
        <v>51</v>
      </c>
      <c r="I10" s="8" t="b">
        <v>1</v>
      </c>
      <c r="J10" s="8" t="b">
        <v>1</v>
      </c>
      <c r="K10" s="3" t="s">
        <v>649</v>
      </c>
    </row>
    <row r="11" spans="1:11">
      <c r="A11" s="3" t="s">
        <v>82</v>
      </c>
      <c r="B11" s="3" t="s">
        <v>232</v>
      </c>
      <c r="C11" s="3" t="s">
        <v>232</v>
      </c>
      <c r="D11" s="3" t="s">
        <v>40</v>
      </c>
      <c r="E11" s="6">
        <v>2</v>
      </c>
      <c r="F11" s="6">
        <v>4100</v>
      </c>
      <c r="G11" s="3" t="s">
        <v>648</v>
      </c>
      <c r="H11" s="3" t="s">
        <v>50</v>
      </c>
      <c r="I11" s="8" t="b">
        <v>1</v>
      </c>
      <c r="J11" s="8" t="b">
        <v>1</v>
      </c>
      <c r="K11" s="3" t="s">
        <v>650</v>
      </c>
    </row>
    <row r="12" spans="1:11">
      <c r="A12" s="3" t="s">
        <v>84</v>
      </c>
      <c r="B12" s="3" t="s">
        <v>232</v>
      </c>
      <c r="C12" s="3" t="s">
        <v>232</v>
      </c>
      <c r="D12" s="3" t="s">
        <v>40</v>
      </c>
      <c r="E12" s="6">
        <v>3</v>
      </c>
      <c r="F12" s="6">
        <v>2800</v>
      </c>
      <c r="G12" s="3" t="s">
        <v>648</v>
      </c>
      <c r="H12" s="3" t="s">
        <v>50</v>
      </c>
      <c r="I12" s="8" t="b">
        <v>1</v>
      </c>
      <c r="J12" s="8" t="b">
        <v>1</v>
      </c>
      <c r="K12" s="3" t="s">
        <v>644</v>
      </c>
    </row>
    <row r="13" spans="1:11">
      <c r="A13" s="3" t="s">
        <v>83</v>
      </c>
      <c r="B13" s="3" t="s">
        <v>232</v>
      </c>
      <c r="C13" s="3" t="s">
        <v>232</v>
      </c>
      <c r="D13" s="3" t="s">
        <v>40</v>
      </c>
      <c r="E13" s="6">
        <v>4</v>
      </c>
      <c r="F13" s="6">
        <v>1800</v>
      </c>
      <c r="G13" s="3" t="s">
        <v>648</v>
      </c>
      <c r="H13" s="3" t="s">
        <v>52</v>
      </c>
      <c r="I13" s="8" t="b">
        <v>0</v>
      </c>
      <c r="J13" s="8" t="b">
        <v>1</v>
      </c>
      <c r="K13" s="3" t="s">
        <v>651</v>
      </c>
    </row>
    <row r="14" spans="1:11">
      <c r="A14" s="3" t="s">
        <v>78</v>
      </c>
      <c r="B14" s="3" t="s">
        <v>128</v>
      </c>
      <c r="C14" s="3" t="s">
        <v>128</v>
      </c>
      <c r="D14" s="3" t="s">
        <v>40</v>
      </c>
      <c r="E14" s="6">
        <v>1</v>
      </c>
      <c r="F14" s="6">
        <v>2000</v>
      </c>
      <c r="G14" s="3" t="s">
        <v>642</v>
      </c>
      <c r="H14" s="3" t="s">
        <v>51</v>
      </c>
      <c r="I14" s="8" t="b">
        <v>1</v>
      </c>
      <c r="J14" s="8" t="b">
        <v>1</v>
      </c>
      <c r="K14" s="3" t="s">
        <v>652</v>
      </c>
    </row>
    <row r="15" spans="1:11">
      <c r="A15" s="3" t="s">
        <v>82</v>
      </c>
      <c r="B15" s="3" t="s">
        <v>128</v>
      </c>
      <c r="C15" s="3" t="s">
        <v>128</v>
      </c>
      <c r="D15" s="3" t="s">
        <v>40</v>
      </c>
      <c r="E15" s="6">
        <v>2</v>
      </c>
      <c r="F15" s="6">
        <v>1400</v>
      </c>
      <c r="G15" s="3" t="s">
        <v>642</v>
      </c>
      <c r="H15" s="3" t="s">
        <v>50</v>
      </c>
      <c r="I15" s="8" t="b">
        <v>1</v>
      </c>
      <c r="J15" s="8" t="b">
        <v>1</v>
      </c>
      <c r="K15" s="3" t="s">
        <v>653</v>
      </c>
    </row>
    <row r="16" spans="1:11">
      <c r="A16" s="3" t="s">
        <v>84</v>
      </c>
      <c r="B16" s="3" t="s">
        <v>128</v>
      </c>
      <c r="C16" s="3" t="s">
        <v>128</v>
      </c>
      <c r="D16" s="3" t="s">
        <v>40</v>
      </c>
      <c r="E16" s="6">
        <v>3</v>
      </c>
      <c r="F16" s="6">
        <v>950</v>
      </c>
      <c r="G16" s="3" t="s">
        <v>642</v>
      </c>
      <c r="H16" s="3" t="s">
        <v>50</v>
      </c>
      <c r="I16" s="8" t="b">
        <v>1</v>
      </c>
      <c r="J16" s="8" t="b">
        <v>1</v>
      </c>
      <c r="K16" s="3" t="s">
        <v>654</v>
      </c>
    </row>
    <row r="17" spans="1:11">
      <c r="A17" s="3" t="s">
        <v>78</v>
      </c>
      <c r="B17" s="3" t="s">
        <v>125</v>
      </c>
      <c r="C17" s="3" t="s">
        <v>126</v>
      </c>
      <c r="D17" s="3" t="s">
        <v>40</v>
      </c>
      <c r="E17" s="6">
        <v>1</v>
      </c>
      <c r="F17" s="6">
        <v>1600</v>
      </c>
      <c r="G17" s="3" t="s">
        <v>642</v>
      </c>
      <c r="H17" s="3" t="s">
        <v>51</v>
      </c>
      <c r="I17" s="8" t="b">
        <v>1</v>
      </c>
      <c r="J17" s="8" t="b">
        <v>1</v>
      </c>
      <c r="K17" s="3" t="s">
        <v>652</v>
      </c>
    </row>
    <row r="18" spans="1:11">
      <c r="A18" s="3" t="s">
        <v>82</v>
      </c>
      <c r="B18" s="3" t="s">
        <v>125</v>
      </c>
      <c r="C18" s="3" t="s">
        <v>126</v>
      </c>
      <c r="D18" s="3" t="s">
        <v>40</v>
      </c>
      <c r="E18" s="6">
        <v>2</v>
      </c>
      <c r="F18" s="6">
        <v>1100</v>
      </c>
      <c r="G18" s="3" t="s">
        <v>642</v>
      </c>
      <c r="H18" s="3" t="s">
        <v>50</v>
      </c>
      <c r="I18" s="8" t="b">
        <v>1</v>
      </c>
      <c r="J18" s="8" t="b">
        <v>1</v>
      </c>
      <c r="K18" s="3" t="s">
        <v>653</v>
      </c>
    </row>
    <row r="19" spans="1:11">
      <c r="A19" s="3" t="s">
        <v>78</v>
      </c>
      <c r="B19" s="3" t="s">
        <v>135</v>
      </c>
      <c r="C19" s="3" t="s">
        <v>135</v>
      </c>
      <c r="D19" s="3" t="s">
        <v>40</v>
      </c>
      <c r="E19" s="6">
        <v>1</v>
      </c>
      <c r="F19" s="6">
        <v>1100</v>
      </c>
      <c r="G19" s="3" t="s">
        <v>642</v>
      </c>
      <c r="H19" s="3" t="s">
        <v>51</v>
      </c>
      <c r="I19" s="8" t="b">
        <v>1</v>
      </c>
      <c r="J19" s="8" t="b">
        <v>1</v>
      </c>
      <c r="K19" s="3" t="s">
        <v>655</v>
      </c>
    </row>
    <row r="20" spans="1:11">
      <c r="A20" s="3" t="s">
        <v>82</v>
      </c>
      <c r="B20" s="3" t="s">
        <v>135</v>
      </c>
      <c r="C20" s="3" t="s">
        <v>135</v>
      </c>
      <c r="D20" s="3" t="s">
        <v>40</v>
      </c>
      <c r="E20" s="6">
        <v>2</v>
      </c>
      <c r="F20" s="6">
        <v>780</v>
      </c>
      <c r="G20" s="3" t="s">
        <v>642</v>
      </c>
      <c r="H20" s="3" t="s">
        <v>50</v>
      </c>
      <c r="I20" s="8" t="b">
        <v>1</v>
      </c>
      <c r="J20" s="8" t="b">
        <v>1</v>
      </c>
      <c r="K20" s="3" t="s">
        <v>656</v>
      </c>
    </row>
    <row r="21" spans="1:11">
      <c r="A21" s="3" t="s">
        <v>84</v>
      </c>
      <c r="B21" s="3" t="s">
        <v>135</v>
      </c>
      <c r="C21" s="3" t="s">
        <v>135</v>
      </c>
      <c r="D21" s="3" t="s">
        <v>40</v>
      </c>
      <c r="E21" s="6">
        <v>4</v>
      </c>
      <c r="F21" s="6">
        <v>430</v>
      </c>
      <c r="G21" s="3" t="s">
        <v>642</v>
      </c>
      <c r="H21" s="3" t="s">
        <v>50</v>
      </c>
      <c r="I21" s="8" t="b">
        <v>0</v>
      </c>
      <c r="J21" s="8" t="b">
        <v>1</v>
      </c>
      <c r="K21" s="3" t="s">
        <v>657</v>
      </c>
    </row>
    <row r="22" spans="1:11">
      <c r="A22" s="3" t="s">
        <v>78</v>
      </c>
      <c r="B22" s="3" t="s">
        <v>130</v>
      </c>
      <c r="C22" s="3" t="s">
        <v>130</v>
      </c>
      <c r="D22" s="3" t="s">
        <v>40</v>
      </c>
      <c r="E22" s="6">
        <v>1</v>
      </c>
      <c r="F22" s="6">
        <v>1650</v>
      </c>
      <c r="G22" s="3" t="s">
        <v>642</v>
      </c>
      <c r="H22" s="3" t="s">
        <v>51</v>
      </c>
      <c r="I22" s="8" t="b">
        <v>1</v>
      </c>
      <c r="J22" s="8" t="b">
        <v>1</v>
      </c>
      <c r="K22" s="3" t="s">
        <v>658</v>
      </c>
    </row>
    <row r="23" spans="1:11">
      <c r="A23" s="3" t="s">
        <v>82</v>
      </c>
      <c r="B23" s="3" t="s">
        <v>130</v>
      </c>
      <c r="C23" s="3" t="s">
        <v>130</v>
      </c>
      <c r="D23" s="3" t="s">
        <v>40</v>
      </c>
      <c r="E23" s="6">
        <v>2</v>
      </c>
      <c r="F23" s="6">
        <v>1100</v>
      </c>
      <c r="G23" s="3" t="s">
        <v>642</v>
      </c>
      <c r="H23" s="3" t="s">
        <v>50</v>
      </c>
      <c r="I23" s="8" t="b">
        <v>1</v>
      </c>
      <c r="J23" s="8" t="b">
        <v>1</v>
      </c>
      <c r="K23" s="3" t="s">
        <v>659</v>
      </c>
    </row>
    <row r="24" spans="1:11">
      <c r="A24" s="3" t="s">
        <v>84</v>
      </c>
      <c r="B24" s="3" t="s">
        <v>130</v>
      </c>
      <c r="C24" s="3" t="s">
        <v>130</v>
      </c>
      <c r="D24" s="3" t="s">
        <v>40</v>
      </c>
      <c r="E24" s="6">
        <v>3</v>
      </c>
      <c r="F24" s="6">
        <v>730</v>
      </c>
      <c r="G24" s="3" t="s">
        <v>642</v>
      </c>
      <c r="H24" s="3" t="s">
        <v>50</v>
      </c>
      <c r="I24" s="8" t="b">
        <v>1</v>
      </c>
      <c r="J24" s="8" t="b">
        <v>1</v>
      </c>
      <c r="K24" s="3" t="s">
        <v>660</v>
      </c>
    </row>
    <row r="25" spans="1:11">
      <c r="A25" s="3" t="s">
        <v>78</v>
      </c>
      <c r="B25" s="3" t="s">
        <v>111</v>
      </c>
      <c r="C25" s="3" t="s">
        <v>112</v>
      </c>
      <c r="D25" s="3" t="s">
        <v>40</v>
      </c>
      <c r="E25" s="6">
        <v>2</v>
      </c>
      <c r="F25" s="6">
        <v>4100</v>
      </c>
      <c r="G25" s="3" t="s">
        <v>642</v>
      </c>
      <c r="H25" s="3" t="s">
        <v>51</v>
      </c>
      <c r="I25" s="8" t="b">
        <v>1</v>
      </c>
      <c r="J25" s="8" t="b">
        <v>1</v>
      </c>
      <c r="K25" s="3" t="s">
        <v>661</v>
      </c>
    </row>
    <row r="26" spans="1:11">
      <c r="A26" s="3" t="s">
        <v>78</v>
      </c>
      <c r="B26" s="3" t="s">
        <v>197</v>
      </c>
      <c r="C26" s="3" t="s">
        <v>197</v>
      </c>
      <c r="D26" s="3" t="s">
        <v>40</v>
      </c>
      <c r="E26" s="6">
        <v>1</v>
      </c>
      <c r="F26" s="6">
        <v>2000</v>
      </c>
      <c r="G26" s="3" t="s">
        <v>642</v>
      </c>
      <c r="H26" s="3" t="s">
        <v>51</v>
      </c>
      <c r="I26" s="8" t="b">
        <v>1</v>
      </c>
      <c r="J26" s="8" t="b">
        <v>1</v>
      </c>
      <c r="K26" s="3" t="s">
        <v>662</v>
      </c>
    </row>
    <row r="27" spans="1:11">
      <c r="A27" s="3" t="s">
        <v>86</v>
      </c>
      <c r="B27" s="3" t="s">
        <v>197</v>
      </c>
      <c r="C27" s="3" t="s">
        <v>197</v>
      </c>
      <c r="D27" s="3" t="s">
        <v>40</v>
      </c>
      <c r="E27" s="6">
        <v>3</v>
      </c>
      <c r="F27" s="6">
        <v>1100</v>
      </c>
      <c r="G27" s="3" t="s">
        <v>642</v>
      </c>
      <c r="H27" s="3" t="s">
        <v>51</v>
      </c>
      <c r="I27" s="8" t="b">
        <v>1</v>
      </c>
      <c r="J27" s="8" t="b">
        <v>1</v>
      </c>
      <c r="K27" s="3" t="s">
        <v>663</v>
      </c>
    </row>
    <row r="28" spans="1:11">
      <c r="A28" s="3" t="s">
        <v>78</v>
      </c>
      <c r="B28" s="3" t="s">
        <v>202</v>
      </c>
      <c r="C28" s="3" t="s">
        <v>202</v>
      </c>
      <c r="D28" s="3" t="s">
        <v>40</v>
      </c>
      <c r="E28" s="6">
        <v>1</v>
      </c>
      <c r="F28" s="6">
        <v>550</v>
      </c>
      <c r="G28" s="3" t="s">
        <v>642</v>
      </c>
      <c r="H28" s="3" t="s">
        <v>51</v>
      </c>
      <c r="I28" s="8" t="b">
        <v>1</v>
      </c>
      <c r="J28" s="8" t="b">
        <v>1</v>
      </c>
      <c r="K28" s="3" t="s">
        <v>661</v>
      </c>
    </row>
    <row r="29" spans="1:11">
      <c r="A29" s="3" t="s">
        <v>78</v>
      </c>
      <c r="B29" s="3" t="s">
        <v>194</v>
      </c>
      <c r="C29" s="3" t="s">
        <v>195</v>
      </c>
      <c r="D29" s="3" t="s">
        <v>40</v>
      </c>
      <c r="E29" s="6">
        <v>1</v>
      </c>
      <c r="F29" s="6">
        <v>1100</v>
      </c>
      <c r="G29" s="3" t="s">
        <v>642</v>
      </c>
      <c r="H29" s="3" t="s">
        <v>51</v>
      </c>
      <c r="I29" s="8" t="b">
        <v>1</v>
      </c>
      <c r="J29" s="8" t="b">
        <v>1</v>
      </c>
      <c r="K29" s="3" t="s">
        <v>661</v>
      </c>
    </row>
    <row r="30" spans="1:11">
      <c r="A30" s="3" t="s">
        <v>82</v>
      </c>
      <c r="B30" s="3" t="s">
        <v>194</v>
      </c>
      <c r="C30" s="3" t="s">
        <v>195</v>
      </c>
      <c r="D30" s="3" t="s">
        <v>40</v>
      </c>
      <c r="E30" s="6">
        <v>2</v>
      </c>
      <c r="F30" s="6">
        <v>730</v>
      </c>
      <c r="G30" s="3" t="s">
        <v>642</v>
      </c>
      <c r="H30" s="3" t="s">
        <v>50</v>
      </c>
      <c r="I30" s="8" t="b">
        <v>1</v>
      </c>
      <c r="J30" s="8" t="b">
        <v>1</v>
      </c>
      <c r="K30" s="3" t="s">
        <v>664</v>
      </c>
    </row>
    <row r="31" spans="1:11">
      <c r="A31" s="3" t="s">
        <v>78</v>
      </c>
      <c r="B31" s="3" t="s">
        <v>178</v>
      </c>
      <c r="C31" s="3" t="s">
        <v>179</v>
      </c>
      <c r="D31" s="3" t="s">
        <v>40</v>
      </c>
      <c r="E31" s="6">
        <v>1</v>
      </c>
      <c r="F31" s="6">
        <v>1650</v>
      </c>
      <c r="G31" s="3" t="s">
        <v>642</v>
      </c>
      <c r="H31" s="3" t="s">
        <v>51</v>
      </c>
      <c r="I31" s="8" t="b">
        <v>1</v>
      </c>
      <c r="J31" s="8" t="b">
        <v>1</v>
      </c>
      <c r="K31" s="3" t="s">
        <v>643</v>
      </c>
    </row>
    <row r="32" spans="1:11">
      <c r="A32" s="3" t="s">
        <v>82</v>
      </c>
      <c r="B32" s="3" t="s">
        <v>178</v>
      </c>
      <c r="C32" s="3" t="s">
        <v>179</v>
      </c>
      <c r="D32" s="3" t="s">
        <v>40</v>
      </c>
      <c r="E32" s="6">
        <v>2</v>
      </c>
      <c r="F32" s="6">
        <v>1100</v>
      </c>
      <c r="G32" s="3" t="s">
        <v>642</v>
      </c>
      <c r="H32" s="3" t="s">
        <v>50</v>
      </c>
      <c r="I32" s="8" t="b">
        <v>1</v>
      </c>
      <c r="J32" s="8" t="b">
        <v>1</v>
      </c>
      <c r="K32" s="3" t="s">
        <v>645</v>
      </c>
    </row>
    <row r="33" spans="1:11">
      <c r="A33" s="3" t="s">
        <v>78</v>
      </c>
      <c r="B33" s="3" t="s">
        <v>141</v>
      </c>
      <c r="C33" s="3" t="s">
        <v>141</v>
      </c>
      <c r="D33" s="3" t="s">
        <v>40</v>
      </c>
      <c r="E33" s="6">
        <v>1</v>
      </c>
      <c r="F33" s="6">
        <v>280</v>
      </c>
      <c r="G33" s="3" t="s">
        <v>642</v>
      </c>
      <c r="H33" s="3" t="s">
        <v>51</v>
      </c>
      <c r="I33" s="8" t="b">
        <v>1</v>
      </c>
      <c r="J33" s="8" t="b">
        <v>1</v>
      </c>
      <c r="K33" s="3" t="s">
        <v>665</v>
      </c>
    </row>
    <row r="34" spans="1:11">
      <c r="A34" s="3" t="s">
        <v>82</v>
      </c>
      <c r="B34" s="3" t="s">
        <v>141</v>
      </c>
      <c r="C34" s="3" t="s">
        <v>141</v>
      </c>
      <c r="D34" s="3" t="s">
        <v>40</v>
      </c>
      <c r="E34" s="6">
        <v>2</v>
      </c>
      <c r="F34" s="6">
        <v>190</v>
      </c>
      <c r="G34" s="3" t="s">
        <v>642</v>
      </c>
      <c r="H34" s="3" t="s">
        <v>50</v>
      </c>
      <c r="I34" s="8" t="b">
        <v>1</v>
      </c>
      <c r="J34" s="8" t="b">
        <v>1</v>
      </c>
      <c r="K34" s="3" t="s">
        <v>666</v>
      </c>
    </row>
    <row r="35" spans="1:11">
      <c r="A35" s="3" t="s">
        <v>78</v>
      </c>
      <c r="B35" s="3" t="s">
        <v>277</v>
      </c>
      <c r="C35" s="3" t="s">
        <v>277</v>
      </c>
      <c r="D35" s="3" t="s">
        <v>41</v>
      </c>
      <c r="E35" s="6">
        <v>1</v>
      </c>
      <c r="F35" s="6">
        <v>3700</v>
      </c>
      <c r="G35" s="3" t="s">
        <v>642</v>
      </c>
      <c r="H35" s="3" t="s">
        <v>51</v>
      </c>
      <c r="I35" s="8" t="b">
        <v>1</v>
      </c>
      <c r="J35" s="8" t="b">
        <v>1</v>
      </c>
      <c r="K35" s="3" t="s">
        <v>667</v>
      </c>
    </row>
    <row r="36" spans="1:11">
      <c r="A36" s="3" t="s">
        <v>81</v>
      </c>
      <c r="B36" s="3" t="s">
        <v>277</v>
      </c>
      <c r="C36" s="3" t="s">
        <v>277</v>
      </c>
      <c r="D36" s="3" t="s">
        <v>41</v>
      </c>
      <c r="E36" s="6">
        <v>2</v>
      </c>
      <c r="F36" s="6">
        <v>2400</v>
      </c>
      <c r="G36" s="3" t="s">
        <v>642</v>
      </c>
      <c r="H36" s="3" t="s">
        <v>50</v>
      </c>
      <c r="I36" s="8" t="b">
        <v>1</v>
      </c>
      <c r="J36" s="8" t="b">
        <v>1</v>
      </c>
      <c r="K36" s="3" t="s">
        <v>668</v>
      </c>
    </row>
    <row r="37" spans="1:11">
      <c r="A37" s="3" t="s">
        <v>83</v>
      </c>
      <c r="B37" s="3" t="s">
        <v>277</v>
      </c>
      <c r="C37" s="3" t="s">
        <v>277</v>
      </c>
      <c r="D37" s="3" t="s">
        <v>41</v>
      </c>
      <c r="E37" s="6">
        <v>3</v>
      </c>
      <c r="F37" s="6">
        <v>1600</v>
      </c>
      <c r="G37" s="3" t="s">
        <v>642</v>
      </c>
      <c r="H37" s="3" t="s">
        <v>52</v>
      </c>
      <c r="I37" s="8" t="b">
        <v>1</v>
      </c>
      <c r="J37" s="8" t="b">
        <v>1</v>
      </c>
      <c r="K37" s="3" t="s">
        <v>669</v>
      </c>
    </row>
    <row r="38" spans="1:11">
      <c r="A38" s="3" t="s">
        <v>86</v>
      </c>
      <c r="B38" s="3" t="s">
        <v>277</v>
      </c>
      <c r="C38" s="3" t="s">
        <v>277</v>
      </c>
      <c r="D38" s="3" t="s">
        <v>41</v>
      </c>
      <c r="E38" s="6">
        <v>5</v>
      </c>
      <c r="F38" s="6">
        <v>750</v>
      </c>
      <c r="G38" s="3" t="s">
        <v>642</v>
      </c>
      <c r="H38" s="3" t="s">
        <v>51</v>
      </c>
      <c r="I38" s="8" t="b">
        <v>0</v>
      </c>
      <c r="J38" s="8" t="b">
        <v>1</v>
      </c>
      <c r="K38" s="3" t="s">
        <v>670</v>
      </c>
    </row>
    <row r="39" spans="1:11">
      <c r="A39" s="3" t="s">
        <v>78</v>
      </c>
      <c r="B39" s="3" t="s">
        <v>279</v>
      </c>
      <c r="C39" s="3" t="s">
        <v>279</v>
      </c>
      <c r="D39" s="3" t="s">
        <v>41</v>
      </c>
      <c r="E39" s="6">
        <v>1</v>
      </c>
      <c r="F39" s="6">
        <v>2000</v>
      </c>
      <c r="G39" s="3" t="s">
        <v>642</v>
      </c>
      <c r="H39" s="3" t="s">
        <v>51</v>
      </c>
      <c r="I39" s="8" t="b">
        <v>1</v>
      </c>
      <c r="J39" s="8" t="b">
        <v>1</v>
      </c>
      <c r="K39" s="3" t="s">
        <v>667</v>
      </c>
    </row>
    <row r="40" spans="1:11">
      <c r="A40" s="3" t="s">
        <v>83</v>
      </c>
      <c r="B40" s="3" t="s">
        <v>279</v>
      </c>
      <c r="C40" s="3" t="s">
        <v>279</v>
      </c>
      <c r="D40" s="3" t="s">
        <v>41</v>
      </c>
      <c r="E40" s="6">
        <v>2</v>
      </c>
      <c r="F40" s="6">
        <v>1400</v>
      </c>
      <c r="G40" s="3" t="s">
        <v>642</v>
      </c>
      <c r="H40" s="3" t="s">
        <v>52</v>
      </c>
      <c r="I40" s="8" t="b">
        <v>1</v>
      </c>
      <c r="J40" s="8" t="b">
        <v>1</v>
      </c>
      <c r="K40" s="3" t="s">
        <v>669</v>
      </c>
    </row>
    <row r="41" spans="1:11">
      <c r="A41" s="3" t="s">
        <v>81</v>
      </c>
      <c r="B41" s="3" t="s">
        <v>279</v>
      </c>
      <c r="C41" s="3" t="s">
        <v>279</v>
      </c>
      <c r="D41" s="3" t="s">
        <v>41</v>
      </c>
      <c r="E41" s="6">
        <v>3</v>
      </c>
      <c r="F41" s="6">
        <v>1000</v>
      </c>
      <c r="G41" s="3" t="s">
        <v>642</v>
      </c>
      <c r="H41" s="3" t="s">
        <v>50</v>
      </c>
      <c r="I41" s="8" t="b">
        <v>1</v>
      </c>
      <c r="J41" s="8" t="b">
        <v>1</v>
      </c>
      <c r="K41" s="3" t="s">
        <v>668</v>
      </c>
    </row>
    <row r="42" spans="1:11">
      <c r="A42" s="3" t="s">
        <v>78</v>
      </c>
      <c r="B42" s="3" t="s">
        <v>283</v>
      </c>
      <c r="C42" s="3" t="s">
        <v>283</v>
      </c>
      <c r="D42" s="3" t="s">
        <v>41</v>
      </c>
      <c r="E42" s="6">
        <v>1</v>
      </c>
      <c r="F42" s="6">
        <v>2500</v>
      </c>
      <c r="G42" s="3" t="s">
        <v>642</v>
      </c>
      <c r="H42" s="3" t="s">
        <v>51</v>
      </c>
      <c r="I42" s="8" t="b">
        <v>1</v>
      </c>
      <c r="J42" s="8" t="b">
        <v>1</v>
      </c>
      <c r="K42" s="3" t="s">
        <v>671</v>
      </c>
    </row>
    <row r="43" spans="1:11">
      <c r="A43" s="3" t="s">
        <v>81</v>
      </c>
      <c r="B43" s="3" t="s">
        <v>283</v>
      </c>
      <c r="C43" s="3" t="s">
        <v>283</v>
      </c>
      <c r="D43" s="3" t="s">
        <v>41</v>
      </c>
      <c r="E43" s="6">
        <v>2</v>
      </c>
      <c r="F43" s="6">
        <v>1700</v>
      </c>
      <c r="G43" s="3" t="s">
        <v>642</v>
      </c>
      <c r="H43" s="3" t="s">
        <v>50</v>
      </c>
      <c r="I43" s="8" t="b">
        <v>1</v>
      </c>
      <c r="J43" s="8" t="b">
        <v>1</v>
      </c>
      <c r="K43" s="3" t="s">
        <v>672</v>
      </c>
    </row>
    <row r="44" spans="1:11">
      <c r="A44" s="3" t="s">
        <v>83</v>
      </c>
      <c r="B44" s="3" t="s">
        <v>283</v>
      </c>
      <c r="C44" s="3" t="s">
        <v>283</v>
      </c>
      <c r="D44" s="3" t="s">
        <v>41</v>
      </c>
      <c r="E44" s="6">
        <v>3</v>
      </c>
      <c r="F44" s="6">
        <v>1100</v>
      </c>
      <c r="G44" s="3" t="s">
        <v>642</v>
      </c>
      <c r="H44" s="3" t="s">
        <v>52</v>
      </c>
      <c r="I44" s="8" t="b">
        <v>1</v>
      </c>
      <c r="J44" s="8" t="b">
        <v>1</v>
      </c>
      <c r="K44" s="3" t="s">
        <v>673</v>
      </c>
    </row>
    <row r="45" spans="1:11">
      <c r="A45" s="3" t="s">
        <v>78</v>
      </c>
      <c r="B45" s="3" t="s">
        <v>285</v>
      </c>
      <c r="C45" s="3" t="s">
        <v>285</v>
      </c>
      <c r="D45" s="3" t="s">
        <v>41</v>
      </c>
      <c r="E45" s="6">
        <v>1</v>
      </c>
      <c r="F45" s="6">
        <v>1350</v>
      </c>
      <c r="G45" s="3" t="s">
        <v>642</v>
      </c>
      <c r="H45" s="3" t="s">
        <v>51</v>
      </c>
      <c r="I45" s="8" t="b">
        <v>1</v>
      </c>
      <c r="J45" s="8" t="b">
        <v>1</v>
      </c>
      <c r="K45" s="3" t="s">
        <v>671</v>
      </c>
    </row>
    <row r="46" spans="1:11">
      <c r="A46" s="3" t="s">
        <v>81</v>
      </c>
      <c r="B46" s="3" t="s">
        <v>285</v>
      </c>
      <c r="C46" s="3" t="s">
        <v>285</v>
      </c>
      <c r="D46" s="3" t="s">
        <v>41</v>
      </c>
      <c r="E46" s="6">
        <v>2</v>
      </c>
      <c r="F46" s="6">
        <v>920</v>
      </c>
      <c r="G46" s="3" t="s">
        <v>642</v>
      </c>
      <c r="H46" s="3" t="s">
        <v>50</v>
      </c>
      <c r="I46" s="8" t="b">
        <v>1</v>
      </c>
      <c r="J46" s="8" t="b">
        <v>1</v>
      </c>
      <c r="K46" s="3" t="s">
        <v>672</v>
      </c>
    </row>
    <row r="47" spans="1:11">
      <c r="A47" s="3" t="s">
        <v>78</v>
      </c>
      <c r="B47" s="3" t="s">
        <v>301</v>
      </c>
      <c r="C47" s="3" t="s">
        <v>301</v>
      </c>
      <c r="D47" s="3" t="s">
        <v>41</v>
      </c>
      <c r="E47" s="6">
        <v>1</v>
      </c>
      <c r="F47" s="6">
        <v>1650</v>
      </c>
      <c r="G47" s="3" t="s">
        <v>642</v>
      </c>
      <c r="H47" s="3" t="s">
        <v>51</v>
      </c>
      <c r="I47" s="8" t="b">
        <v>1</v>
      </c>
      <c r="J47" s="8" t="b">
        <v>1</v>
      </c>
      <c r="K47" s="3" t="s">
        <v>674</v>
      </c>
    </row>
    <row r="48" spans="1:11">
      <c r="A48" s="3" t="s">
        <v>81</v>
      </c>
      <c r="B48" s="3" t="s">
        <v>301</v>
      </c>
      <c r="C48" s="3" t="s">
        <v>301</v>
      </c>
      <c r="D48" s="3" t="s">
        <v>41</v>
      </c>
      <c r="E48" s="6">
        <v>2</v>
      </c>
      <c r="F48" s="6">
        <v>1100</v>
      </c>
      <c r="G48" s="3" t="s">
        <v>642</v>
      </c>
      <c r="H48" s="3" t="s">
        <v>50</v>
      </c>
      <c r="I48" s="8" t="b">
        <v>1</v>
      </c>
      <c r="J48" s="8" t="b">
        <v>1</v>
      </c>
      <c r="K48" s="3" t="s">
        <v>675</v>
      </c>
    </row>
    <row r="49" spans="1:11">
      <c r="A49" s="3" t="s">
        <v>83</v>
      </c>
      <c r="B49" s="3" t="s">
        <v>301</v>
      </c>
      <c r="C49" s="3" t="s">
        <v>301</v>
      </c>
      <c r="D49" s="3" t="s">
        <v>41</v>
      </c>
      <c r="E49" s="6">
        <v>3</v>
      </c>
      <c r="F49" s="6">
        <v>730</v>
      </c>
      <c r="G49" s="3" t="s">
        <v>642</v>
      </c>
      <c r="H49" s="3" t="s">
        <v>52</v>
      </c>
      <c r="I49" s="8" t="b">
        <v>1</v>
      </c>
      <c r="J49" s="8" t="b">
        <v>1</v>
      </c>
      <c r="K49" s="3" t="s">
        <v>676</v>
      </c>
    </row>
    <row r="50" spans="1:11">
      <c r="A50" s="3" t="s">
        <v>78</v>
      </c>
      <c r="B50" s="3" t="s">
        <v>339</v>
      </c>
      <c r="C50" s="3" t="s">
        <v>339</v>
      </c>
      <c r="D50" s="3" t="s">
        <v>41</v>
      </c>
      <c r="E50" s="6">
        <v>1</v>
      </c>
      <c r="F50" s="6">
        <v>2000</v>
      </c>
      <c r="G50" s="3" t="s">
        <v>642</v>
      </c>
      <c r="H50" s="3" t="s">
        <v>51</v>
      </c>
      <c r="I50" s="8" t="b">
        <v>1</v>
      </c>
      <c r="J50" s="8" t="b">
        <v>1</v>
      </c>
      <c r="K50" s="3" t="s">
        <v>677</v>
      </c>
    </row>
    <row r="51" spans="1:11">
      <c r="A51" s="3" t="s">
        <v>81</v>
      </c>
      <c r="B51" s="3" t="s">
        <v>339</v>
      </c>
      <c r="C51" s="3" t="s">
        <v>339</v>
      </c>
      <c r="D51" s="3" t="s">
        <v>41</v>
      </c>
      <c r="E51" s="6">
        <v>2</v>
      </c>
      <c r="F51" s="6">
        <v>1350</v>
      </c>
      <c r="G51" s="3" t="s">
        <v>642</v>
      </c>
      <c r="H51" s="3" t="s">
        <v>50</v>
      </c>
      <c r="I51" s="8" t="b">
        <v>1</v>
      </c>
      <c r="J51" s="8" t="b">
        <v>1</v>
      </c>
      <c r="K51" s="3" t="s">
        <v>678</v>
      </c>
    </row>
    <row r="52" spans="1:11">
      <c r="A52" s="3" t="s">
        <v>88</v>
      </c>
      <c r="B52" s="3" t="s">
        <v>339</v>
      </c>
      <c r="C52" s="3" t="s">
        <v>339</v>
      </c>
      <c r="D52" s="3" t="s">
        <v>41</v>
      </c>
      <c r="E52" s="6">
        <v>4</v>
      </c>
      <c r="F52" s="6">
        <v>650</v>
      </c>
      <c r="G52" s="3" t="s">
        <v>642</v>
      </c>
      <c r="H52" s="3" t="s">
        <v>51</v>
      </c>
      <c r="I52" s="8" t="b">
        <v>0</v>
      </c>
      <c r="J52" s="8" t="b">
        <v>1</v>
      </c>
      <c r="K52" s="3" t="s">
        <v>679</v>
      </c>
    </row>
    <row r="53" spans="1:11">
      <c r="A53" s="3" t="s">
        <v>78</v>
      </c>
      <c r="B53" s="3" t="s">
        <v>289</v>
      </c>
      <c r="C53" s="3" t="s">
        <v>289</v>
      </c>
      <c r="D53" s="3" t="s">
        <v>41</v>
      </c>
      <c r="E53" s="6">
        <v>1</v>
      </c>
      <c r="F53" s="6">
        <v>5600</v>
      </c>
      <c r="G53" s="3" t="s">
        <v>642</v>
      </c>
      <c r="H53" s="3" t="s">
        <v>51</v>
      </c>
      <c r="I53" s="8" t="b">
        <v>1</v>
      </c>
      <c r="J53" s="8" t="b">
        <v>1</v>
      </c>
      <c r="K53" s="3" t="s">
        <v>680</v>
      </c>
    </row>
    <row r="54" spans="1:11">
      <c r="A54" s="3" t="s">
        <v>83</v>
      </c>
      <c r="B54" s="3" t="s">
        <v>289</v>
      </c>
      <c r="C54" s="3" t="s">
        <v>289</v>
      </c>
      <c r="D54" s="3" t="s">
        <v>41</v>
      </c>
      <c r="E54" s="6">
        <v>2</v>
      </c>
      <c r="F54" s="6">
        <v>3800</v>
      </c>
      <c r="G54" s="3" t="s">
        <v>642</v>
      </c>
      <c r="H54" s="3" t="s">
        <v>52</v>
      </c>
      <c r="I54" s="8" t="b">
        <v>1</v>
      </c>
      <c r="J54" s="8" t="b">
        <v>1</v>
      </c>
      <c r="K54" s="3" t="s">
        <v>681</v>
      </c>
    </row>
    <row r="55" spans="1:11">
      <c r="A55" s="3" t="s">
        <v>81</v>
      </c>
      <c r="B55" s="3" t="s">
        <v>289</v>
      </c>
      <c r="C55" s="3" t="s">
        <v>289</v>
      </c>
      <c r="D55" s="3" t="s">
        <v>41</v>
      </c>
      <c r="E55" s="6">
        <v>3</v>
      </c>
      <c r="F55" s="6">
        <v>2200</v>
      </c>
      <c r="G55" s="3" t="s">
        <v>642</v>
      </c>
      <c r="H55" s="3" t="s">
        <v>50</v>
      </c>
      <c r="I55" s="8" t="b">
        <v>1</v>
      </c>
      <c r="J55" s="8" t="b">
        <v>1</v>
      </c>
      <c r="K55" s="3" t="s">
        <v>682</v>
      </c>
    </row>
    <row r="56" spans="1:11">
      <c r="A56" s="3" t="s">
        <v>78</v>
      </c>
      <c r="B56" s="3" t="s">
        <v>293</v>
      </c>
      <c r="C56" s="3" t="s">
        <v>293</v>
      </c>
      <c r="D56" s="3" t="s">
        <v>41</v>
      </c>
      <c r="E56" s="6">
        <v>2</v>
      </c>
      <c r="F56" s="6">
        <v>4400</v>
      </c>
      <c r="G56" s="3" t="s">
        <v>642</v>
      </c>
      <c r="H56" s="3" t="s">
        <v>51</v>
      </c>
      <c r="I56" s="8" t="b">
        <v>1</v>
      </c>
      <c r="J56" s="8" t="b">
        <v>1</v>
      </c>
      <c r="K56" s="3" t="s">
        <v>661</v>
      </c>
    </row>
    <row r="57" spans="1:11">
      <c r="A57" s="3" t="s">
        <v>78</v>
      </c>
      <c r="B57" s="3" t="s">
        <v>353</v>
      </c>
      <c r="C57" s="3" t="s">
        <v>353</v>
      </c>
      <c r="D57" s="3" t="s">
        <v>41</v>
      </c>
      <c r="E57" s="6">
        <v>1</v>
      </c>
      <c r="F57" s="6">
        <v>1650</v>
      </c>
      <c r="G57" s="3" t="s">
        <v>642</v>
      </c>
      <c r="H57" s="3" t="s">
        <v>51</v>
      </c>
      <c r="I57" s="8" t="b">
        <v>1</v>
      </c>
      <c r="J57" s="8" t="b">
        <v>1</v>
      </c>
      <c r="K57" s="3" t="s">
        <v>661</v>
      </c>
    </row>
    <row r="58" spans="1:11">
      <c r="A58" s="3" t="s">
        <v>78</v>
      </c>
      <c r="B58" s="3" t="s">
        <v>355</v>
      </c>
      <c r="C58" s="3" t="s">
        <v>355</v>
      </c>
      <c r="D58" s="3" t="s">
        <v>41</v>
      </c>
      <c r="E58" s="6">
        <v>1</v>
      </c>
      <c r="F58" s="6">
        <v>2000</v>
      </c>
      <c r="G58" s="3" t="s">
        <v>642</v>
      </c>
      <c r="H58" s="3" t="s">
        <v>51</v>
      </c>
      <c r="I58" s="8" t="b">
        <v>1</v>
      </c>
      <c r="J58" s="8" t="b">
        <v>1</v>
      </c>
      <c r="K58" s="3" t="s">
        <v>661</v>
      </c>
    </row>
    <row r="59" spans="1:11">
      <c r="A59" s="3" t="s">
        <v>78</v>
      </c>
      <c r="B59" s="3" t="s">
        <v>351</v>
      </c>
      <c r="C59" s="3" t="s">
        <v>351</v>
      </c>
      <c r="D59" s="3" t="s">
        <v>41</v>
      </c>
      <c r="E59" s="6">
        <v>2</v>
      </c>
      <c r="F59" s="6">
        <v>3000</v>
      </c>
      <c r="G59" s="3" t="s">
        <v>642</v>
      </c>
      <c r="H59" s="3" t="s">
        <v>51</v>
      </c>
      <c r="I59" s="8" t="b">
        <v>1</v>
      </c>
      <c r="J59" s="8" t="b">
        <v>1</v>
      </c>
      <c r="K59" s="3" t="s">
        <v>680</v>
      </c>
    </row>
    <row r="60" spans="1:11">
      <c r="A60" s="3" t="s">
        <v>78</v>
      </c>
      <c r="B60" s="3" t="s">
        <v>323</v>
      </c>
      <c r="C60" s="3" t="s">
        <v>323</v>
      </c>
      <c r="D60" s="3" t="s">
        <v>41</v>
      </c>
      <c r="E60" s="6">
        <v>1</v>
      </c>
      <c r="F60" s="6">
        <v>1100</v>
      </c>
      <c r="G60" s="3" t="s">
        <v>642</v>
      </c>
      <c r="H60" s="3" t="s">
        <v>51</v>
      </c>
      <c r="I60" s="8" t="b">
        <v>1</v>
      </c>
      <c r="J60" s="8" t="b">
        <v>1</v>
      </c>
      <c r="K60" s="3" t="s">
        <v>683</v>
      </c>
    </row>
    <row r="61" spans="1:11">
      <c r="A61" s="3" t="s">
        <v>81</v>
      </c>
      <c r="B61" s="3" t="s">
        <v>323</v>
      </c>
      <c r="C61" s="3" t="s">
        <v>323</v>
      </c>
      <c r="D61" s="3" t="s">
        <v>41</v>
      </c>
      <c r="E61" s="6">
        <v>2</v>
      </c>
      <c r="F61" s="6">
        <v>730</v>
      </c>
      <c r="G61" s="3" t="s">
        <v>642</v>
      </c>
      <c r="H61" s="3" t="s">
        <v>50</v>
      </c>
      <c r="I61" s="8" t="b">
        <v>1</v>
      </c>
      <c r="J61" s="8" t="b">
        <v>1</v>
      </c>
      <c r="K61" s="3" t="s">
        <v>684</v>
      </c>
    </row>
    <row r="62" spans="1:11">
      <c r="A62" s="3" t="s">
        <v>83</v>
      </c>
      <c r="B62" s="3" t="s">
        <v>323</v>
      </c>
      <c r="C62" s="3" t="s">
        <v>323</v>
      </c>
      <c r="D62" s="3" t="s">
        <v>41</v>
      </c>
      <c r="E62" s="6">
        <v>3</v>
      </c>
      <c r="F62" s="6">
        <v>490</v>
      </c>
      <c r="G62" s="3" t="s">
        <v>642</v>
      </c>
      <c r="H62" s="3" t="s">
        <v>52</v>
      </c>
      <c r="I62" s="8" t="b">
        <v>1</v>
      </c>
      <c r="J62" s="8" t="b">
        <v>1</v>
      </c>
      <c r="K62" s="3" t="s">
        <v>685</v>
      </c>
    </row>
    <row r="63" spans="1:11">
      <c r="A63" s="3" t="s">
        <v>78</v>
      </c>
      <c r="B63" s="3" t="s">
        <v>347</v>
      </c>
      <c r="C63" s="3" t="s">
        <v>347</v>
      </c>
      <c r="D63" s="3" t="s">
        <v>41</v>
      </c>
      <c r="E63" s="6">
        <v>1</v>
      </c>
      <c r="F63" s="6">
        <v>1100</v>
      </c>
      <c r="G63" s="3" t="s">
        <v>642</v>
      </c>
      <c r="H63" s="3" t="s">
        <v>51</v>
      </c>
      <c r="I63" s="8" t="b">
        <v>1</v>
      </c>
      <c r="J63" s="8" t="b">
        <v>1</v>
      </c>
      <c r="K63" s="3" t="s">
        <v>686</v>
      </c>
    </row>
    <row r="64" spans="1:11">
      <c r="A64" s="3" t="s">
        <v>81</v>
      </c>
      <c r="B64" s="3" t="s">
        <v>347</v>
      </c>
      <c r="C64" s="3" t="s">
        <v>347</v>
      </c>
      <c r="D64" s="3" t="s">
        <v>41</v>
      </c>
      <c r="E64" s="6">
        <v>2</v>
      </c>
      <c r="F64" s="6">
        <v>730</v>
      </c>
      <c r="G64" s="3" t="s">
        <v>642</v>
      </c>
      <c r="H64" s="3" t="s">
        <v>50</v>
      </c>
      <c r="I64" s="8" t="b">
        <v>1</v>
      </c>
      <c r="J64" s="8" t="b">
        <v>1</v>
      </c>
      <c r="K64" s="3" t="s">
        <v>687</v>
      </c>
    </row>
    <row r="65" spans="1:11">
      <c r="A65" s="3" t="s">
        <v>78</v>
      </c>
      <c r="B65" s="3" t="s">
        <v>393</v>
      </c>
      <c r="C65" s="3" t="s">
        <v>394</v>
      </c>
      <c r="D65" s="3" t="s">
        <v>41</v>
      </c>
      <c r="E65" s="6">
        <v>1</v>
      </c>
      <c r="F65" s="6">
        <v>1350</v>
      </c>
      <c r="G65" s="3" t="s">
        <v>642</v>
      </c>
      <c r="H65" s="3" t="s">
        <v>51</v>
      </c>
      <c r="I65" s="8" t="b">
        <v>1</v>
      </c>
      <c r="J65" s="8" t="b">
        <v>1</v>
      </c>
      <c r="K65" s="3" t="s">
        <v>661</v>
      </c>
    </row>
    <row r="66" spans="1:11">
      <c r="A66" s="3" t="s">
        <v>81</v>
      </c>
      <c r="B66" s="3" t="s">
        <v>393</v>
      </c>
      <c r="C66" s="3" t="s">
        <v>394</v>
      </c>
      <c r="D66" s="3" t="s">
        <v>41</v>
      </c>
      <c r="E66" s="6">
        <v>3</v>
      </c>
      <c r="F66" s="6">
        <v>650</v>
      </c>
      <c r="G66" s="3" t="s">
        <v>642</v>
      </c>
      <c r="H66" s="3" t="s">
        <v>50</v>
      </c>
      <c r="I66" s="8" t="b">
        <v>1</v>
      </c>
      <c r="J66" s="8" t="b">
        <v>1</v>
      </c>
      <c r="K66" s="3" t="s">
        <v>682</v>
      </c>
    </row>
    <row r="67" spans="1:11">
      <c r="A67" s="3" t="s">
        <v>78</v>
      </c>
      <c r="B67" s="3" t="s">
        <v>396</v>
      </c>
      <c r="C67" s="3" t="s">
        <v>396</v>
      </c>
      <c r="D67" s="3" t="s">
        <v>41</v>
      </c>
      <c r="E67" s="6">
        <v>1</v>
      </c>
      <c r="F67" s="6">
        <v>900</v>
      </c>
      <c r="G67" s="3" t="s">
        <v>642</v>
      </c>
      <c r="H67" s="3" t="s">
        <v>51</v>
      </c>
      <c r="I67" s="8" t="b">
        <v>1</v>
      </c>
      <c r="J67" s="8" t="b">
        <v>1</v>
      </c>
      <c r="K67" s="3" t="s">
        <v>661</v>
      </c>
    </row>
    <row r="68" spans="1:11">
      <c r="A68" s="3" t="s">
        <v>78</v>
      </c>
      <c r="B68" s="3" t="s">
        <v>357</v>
      </c>
      <c r="C68" s="3" t="s">
        <v>357</v>
      </c>
      <c r="D68" s="3" t="s">
        <v>41</v>
      </c>
      <c r="E68" s="6">
        <v>2</v>
      </c>
      <c r="F68" s="6">
        <v>1350</v>
      </c>
      <c r="G68" s="3" t="s">
        <v>642</v>
      </c>
      <c r="H68" s="3" t="s">
        <v>51</v>
      </c>
      <c r="I68" s="8" t="b">
        <v>1</v>
      </c>
      <c r="J68" s="8" t="b">
        <v>1</v>
      </c>
      <c r="K68" s="3" t="s">
        <v>667</v>
      </c>
    </row>
    <row r="69" spans="1:11">
      <c r="A69" s="3" t="s">
        <v>81</v>
      </c>
      <c r="B69" s="3" t="s">
        <v>357</v>
      </c>
      <c r="C69" s="3" t="s">
        <v>357</v>
      </c>
      <c r="D69" s="3" t="s">
        <v>41</v>
      </c>
      <c r="E69" s="6">
        <v>3</v>
      </c>
      <c r="F69" s="6">
        <v>800</v>
      </c>
      <c r="G69" s="3" t="s">
        <v>642</v>
      </c>
      <c r="H69" s="3" t="s">
        <v>50</v>
      </c>
      <c r="I69" s="8" t="b">
        <v>1</v>
      </c>
      <c r="J69" s="8" t="b">
        <v>1</v>
      </c>
      <c r="K69" s="3" t="s">
        <v>668</v>
      </c>
    </row>
    <row r="70" spans="1:11">
      <c r="A70" s="3" t="s">
        <v>78</v>
      </c>
      <c r="B70" s="3" t="s">
        <v>367</v>
      </c>
      <c r="C70" s="3" t="s">
        <v>367</v>
      </c>
      <c r="D70" s="3" t="s">
        <v>41</v>
      </c>
      <c r="E70" s="6">
        <v>1</v>
      </c>
      <c r="F70" s="6">
        <v>1100</v>
      </c>
      <c r="G70" s="3" t="s">
        <v>642</v>
      </c>
      <c r="H70" s="3" t="s">
        <v>51</v>
      </c>
      <c r="I70" s="8" t="b">
        <v>1</v>
      </c>
      <c r="J70" s="8" t="b">
        <v>1</v>
      </c>
      <c r="K70" s="3" t="s">
        <v>667</v>
      </c>
    </row>
    <row r="71" spans="1:11">
      <c r="A71" s="3" t="s">
        <v>78</v>
      </c>
      <c r="B71" s="3" t="s">
        <v>688</v>
      </c>
      <c r="C71" s="3" t="s">
        <v>689</v>
      </c>
      <c r="D71" s="3" t="s">
        <v>41</v>
      </c>
      <c r="E71" s="6">
        <v>1</v>
      </c>
      <c r="F71" s="6">
        <v>350</v>
      </c>
      <c r="G71" s="3" t="s">
        <v>690</v>
      </c>
      <c r="H71" s="3" t="s">
        <v>51</v>
      </c>
      <c r="I71" s="8" t="b">
        <v>1</v>
      </c>
      <c r="J71" s="8" t="b">
        <v>1</v>
      </c>
      <c r="K71" s="3" t="s">
        <v>691</v>
      </c>
    </row>
    <row r="72" spans="1:11">
      <c r="A72" s="3" t="s">
        <v>81</v>
      </c>
      <c r="B72" s="3" t="s">
        <v>688</v>
      </c>
      <c r="C72" s="3" t="s">
        <v>689</v>
      </c>
      <c r="D72" s="3" t="s">
        <v>41</v>
      </c>
      <c r="E72" s="6">
        <v>2</v>
      </c>
      <c r="F72" s="6">
        <v>240</v>
      </c>
      <c r="G72" s="3" t="s">
        <v>690</v>
      </c>
      <c r="H72" s="3" t="s">
        <v>50</v>
      </c>
      <c r="I72" s="8" t="b">
        <v>1</v>
      </c>
      <c r="J72" s="8" t="b">
        <v>1</v>
      </c>
      <c r="K72" s="3" t="s">
        <v>692</v>
      </c>
    </row>
    <row r="73" spans="1:11">
      <c r="A73" s="3" t="s">
        <v>78</v>
      </c>
      <c r="B73" s="3" t="s">
        <v>441</v>
      </c>
      <c r="C73" s="3" t="s">
        <v>442</v>
      </c>
      <c r="D73" s="3" t="s">
        <v>42</v>
      </c>
      <c r="E73" s="6">
        <v>1</v>
      </c>
      <c r="F73" s="6">
        <v>2000</v>
      </c>
      <c r="G73" s="3" t="s">
        <v>642</v>
      </c>
      <c r="H73" s="3" t="s">
        <v>51</v>
      </c>
      <c r="I73" s="8" t="b">
        <v>1</v>
      </c>
      <c r="J73" s="8" t="b">
        <v>1</v>
      </c>
      <c r="K73" s="3" t="s">
        <v>693</v>
      </c>
    </row>
    <row r="74" spans="1:11">
      <c r="A74" s="3" t="s">
        <v>79</v>
      </c>
      <c r="B74" s="3" t="s">
        <v>441</v>
      </c>
      <c r="C74" s="3" t="s">
        <v>442</v>
      </c>
      <c r="D74" s="3" t="s">
        <v>42</v>
      </c>
      <c r="E74" s="6">
        <v>2</v>
      </c>
      <c r="F74" s="6">
        <v>1400</v>
      </c>
      <c r="G74" s="3" t="s">
        <v>642</v>
      </c>
      <c r="H74" s="3" t="s">
        <v>50</v>
      </c>
      <c r="I74" s="8" t="b">
        <v>1</v>
      </c>
      <c r="J74" s="8" t="b">
        <v>1</v>
      </c>
      <c r="K74" s="3" t="s">
        <v>694</v>
      </c>
    </row>
    <row r="75" spans="1:11">
      <c r="A75" s="3" t="s">
        <v>80</v>
      </c>
      <c r="B75" s="3" t="s">
        <v>441</v>
      </c>
      <c r="C75" s="3" t="s">
        <v>442</v>
      </c>
      <c r="D75" s="3" t="s">
        <v>42</v>
      </c>
      <c r="E75" s="6">
        <v>3</v>
      </c>
      <c r="F75" s="6">
        <v>950</v>
      </c>
      <c r="G75" s="3" t="s">
        <v>642</v>
      </c>
      <c r="H75" s="3" t="s">
        <v>50</v>
      </c>
      <c r="I75" s="8" t="b">
        <v>1</v>
      </c>
      <c r="J75" s="8" t="b">
        <v>1</v>
      </c>
      <c r="K75" s="3" t="s">
        <v>695</v>
      </c>
    </row>
    <row r="76" spans="1:11">
      <c r="A76" s="3" t="s">
        <v>87</v>
      </c>
      <c r="B76" s="3" t="s">
        <v>441</v>
      </c>
      <c r="C76" s="3" t="s">
        <v>442</v>
      </c>
      <c r="D76" s="3" t="s">
        <v>42</v>
      </c>
      <c r="E76" s="6">
        <v>4</v>
      </c>
      <c r="F76" s="6">
        <v>650</v>
      </c>
      <c r="G76" s="3" t="s">
        <v>642</v>
      </c>
      <c r="H76" s="3" t="s">
        <v>50</v>
      </c>
      <c r="I76" s="8" t="b">
        <v>0</v>
      </c>
      <c r="J76" s="8" t="b">
        <v>1</v>
      </c>
      <c r="K76" s="3" t="s">
        <v>696</v>
      </c>
    </row>
    <row r="77" spans="1:11">
      <c r="A77" s="3" t="s">
        <v>78</v>
      </c>
      <c r="B77" s="3" t="s">
        <v>444</v>
      </c>
      <c r="C77" s="3" t="s">
        <v>445</v>
      </c>
      <c r="D77" s="3" t="s">
        <v>42</v>
      </c>
      <c r="E77" s="6">
        <v>1</v>
      </c>
      <c r="F77" s="6">
        <v>1650</v>
      </c>
      <c r="G77" s="3" t="s">
        <v>642</v>
      </c>
      <c r="H77" s="3" t="s">
        <v>51</v>
      </c>
      <c r="I77" s="8" t="b">
        <v>1</v>
      </c>
      <c r="J77" s="8" t="b">
        <v>1</v>
      </c>
      <c r="K77" s="3" t="s">
        <v>693</v>
      </c>
    </row>
    <row r="78" spans="1:11">
      <c r="A78" s="3" t="s">
        <v>79</v>
      </c>
      <c r="B78" s="3" t="s">
        <v>444</v>
      </c>
      <c r="C78" s="3" t="s">
        <v>445</v>
      </c>
      <c r="D78" s="3" t="s">
        <v>42</v>
      </c>
      <c r="E78" s="6">
        <v>2</v>
      </c>
      <c r="F78" s="6">
        <v>1100</v>
      </c>
      <c r="G78" s="3" t="s">
        <v>642</v>
      </c>
      <c r="H78" s="3" t="s">
        <v>50</v>
      </c>
      <c r="I78" s="8" t="b">
        <v>1</v>
      </c>
      <c r="J78" s="8" t="b">
        <v>1</v>
      </c>
      <c r="K78" s="3" t="s">
        <v>694</v>
      </c>
    </row>
    <row r="79" spans="1:11">
      <c r="A79" s="3" t="s">
        <v>80</v>
      </c>
      <c r="B79" s="3" t="s">
        <v>444</v>
      </c>
      <c r="C79" s="3" t="s">
        <v>445</v>
      </c>
      <c r="D79" s="3" t="s">
        <v>42</v>
      </c>
      <c r="E79" s="6">
        <v>4</v>
      </c>
      <c r="F79" s="6">
        <v>550</v>
      </c>
      <c r="G79" s="3" t="s">
        <v>642</v>
      </c>
      <c r="H79" s="3" t="s">
        <v>50</v>
      </c>
      <c r="I79" s="8" t="b">
        <v>0</v>
      </c>
      <c r="J79" s="8" t="b">
        <v>1</v>
      </c>
      <c r="K79" s="3" t="s">
        <v>695</v>
      </c>
    </row>
    <row r="80" spans="1:11">
      <c r="A80" s="3" t="s">
        <v>85</v>
      </c>
      <c r="B80" s="3" t="s">
        <v>447</v>
      </c>
      <c r="C80" s="3" t="s">
        <v>448</v>
      </c>
      <c r="D80" s="3" t="s">
        <v>42</v>
      </c>
      <c r="E80" s="6">
        <v>1</v>
      </c>
      <c r="F80" s="6">
        <v>1650</v>
      </c>
      <c r="G80" s="3" t="s">
        <v>642</v>
      </c>
      <c r="H80" s="3" t="s">
        <v>51</v>
      </c>
      <c r="I80" s="8" t="b">
        <v>1</v>
      </c>
      <c r="J80" s="8" t="b">
        <v>1</v>
      </c>
      <c r="K80" s="3" t="s">
        <v>697</v>
      </c>
    </row>
    <row r="81" spans="1:11">
      <c r="A81" s="3" t="s">
        <v>79</v>
      </c>
      <c r="B81" s="3" t="s">
        <v>447</v>
      </c>
      <c r="C81" s="3" t="s">
        <v>448</v>
      </c>
      <c r="D81" s="3" t="s">
        <v>42</v>
      </c>
      <c r="E81" s="6">
        <v>2</v>
      </c>
      <c r="F81" s="6">
        <v>1100</v>
      </c>
      <c r="G81" s="3" t="s">
        <v>642</v>
      </c>
      <c r="H81" s="3" t="s">
        <v>50</v>
      </c>
      <c r="I81" s="8" t="b">
        <v>1</v>
      </c>
      <c r="J81" s="8" t="b">
        <v>1</v>
      </c>
      <c r="K81" s="3" t="s">
        <v>698</v>
      </c>
    </row>
    <row r="82" spans="1:11">
      <c r="A82" s="3" t="s">
        <v>80</v>
      </c>
      <c r="B82" s="3" t="s">
        <v>447</v>
      </c>
      <c r="C82" s="3" t="s">
        <v>448</v>
      </c>
      <c r="D82" s="3" t="s">
        <v>42</v>
      </c>
      <c r="E82" s="6">
        <v>3</v>
      </c>
      <c r="F82" s="6">
        <v>730</v>
      </c>
      <c r="G82" s="3" t="s">
        <v>642</v>
      </c>
      <c r="H82" s="3" t="s">
        <v>50</v>
      </c>
      <c r="I82" s="8" t="b">
        <v>1</v>
      </c>
      <c r="J82" s="8" t="b">
        <v>1</v>
      </c>
      <c r="K82" s="3" t="s">
        <v>699</v>
      </c>
    </row>
    <row r="83" spans="1:11">
      <c r="A83" s="3" t="s">
        <v>85</v>
      </c>
      <c r="B83" s="3" t="s">
        <v>450</v>
      </c>
      <c r="C83" s="3" t="s">
        <v>451</v>
      </c>
      <c r="D83" s="3" t="s">
        <v>42</v>
      </c>
      <c r="E83" s="6">
        <v>1</v>
      </c>
      <c r="F83" s="6">
        <v>1350</v>
      </c>
      <c r="G83" s="3" t="s">
        <v>642</v>
      </c>
      <c r="H83" s="3" t="s">
        <v>51</v>
      </c>
      <c r="I83" s="8" t="b">
        <v>1</v>
      </c>
      <c r="J83" s="8" t="b">
        <v>1</v>
      </c>
      <c r="K83" s="3" t="s">
        <v>697</v>
      </c>
    </row>
    <row r="84" spans="1:11">
      <c r="A84" s="3" t="s">
        <v>79</v>
      </c>
      <c r="B84" s="3" t="s">
        <v>450</v>
      </c>
      <c r="C84" s="3" t="s">
        <v>451</v>
      </c>
      <c r="D84" s="3" t="s">
        <v>42</v>
      </c>
      <c r="E84" s="6">
        <v>2</v>
      </c>
      <c r="F84" s="6">
        <v>900</v>
      </c>
      <c r="G84" s="3" t="s">
        <v>642</v>
      </c>
      <c r="H84" s="3" t="s">
        <v>50</v>
      </c>
      <c r="I84" s="8" t="b">
        <v>1</v>
      </c>
      <c r="J84" s="8" t="b">
        <v>1</v>
      </c>
      <c r="K84" s="3" t="s">
        <v>698</v>
      </c>
    </row>
    <row r="85" spans="1:11">
      <c r="A85" s="3" t="s">
        <v>78</v>
      </c>
      <c r="B85" s="3" t="s">
        <v>453</v>
      </c>
      <c r="C85" s="3" t="s">
        <v>454</v>
      </c>
      <c r="D85" s="3" t="s">
        <v>42</v>
      </c>
      <c r="E85" s="6">
        <v>1</v>
      </c>
      <c r="F85" s="6">
        <v>2000</v>
      </c>
      <c r="G85" s="3" t="s">
        <v>642</v>
      </c>
      <c r="H85" s="3" t="s">
        <v>51</v>
      </c>
      <c r="I85" s="8" t="b">
        <v>1</v>
      </c>
      <c r="J85" s="8" t="b">
        <v>1</v>
      </c>
      <c r="K85" s="3" t="s">
        <v>700</v>
      </c>
    </row>
    <row r="86" spans="1:11">
      <c r="A86" s="3" t="s">
        <v>79</v>
      </c>
      <c r="B86" s="3" t="s">
        <v>453</v>
      </c>
      <c r="C86" s="3" t="s">
        <v>454</v>
      </c>
      <c r="D86" s="3" t="s">
        <v>42</v>
      </c>
      <c r="E86" s="6">
        <v>2</v>
      </c>
      <c r="F86" s="6">
        <v>1400</v>
      </c>
      <c r="G86" s="3" t="s">
        <v>642</v>
      </c>
      <c r="H86" s="3" t="s">
        <v>50</v>
      </c>
      <c r="I86" s="8" t="b">
        <v>1</v>
      </c>
      <c r="J86" s="8" t="b">
        <v>1</v>
      </c>
      <c r="K86" s="3" t="s">
        <v>701</v>
      </c>
    </row>
    <row r="87" spans="1:11">
      <c r="A87" s="3" t="s">
        <v>80</v>
      </c>
      <c r="B87" s="3" t="s">
        <v>453</v>
      </c>
      <c r="C87" s="3" t="s">
        <v>454</v>
      </c>
      <c r="D87" s="3" t="s">
        <v>42</v>
      </c>
      <c r="E87" s="6">
        <v>3</v>
      </c>
      <c r="F87" s="6">
        <v>950</v>
      </c>
      <c r="G87" s="3" t="s">
        <v>642</v>
      </c>
      <c r="H87" s="3" t="s">
        <v>50</v>
      </c>
      <c r="I87" s="8" t="b">
        <v>1</v>
      </c>
      <c r="J87" s="8" t="b">
        <v>1</v>
      </c>
      <c r="K87" s="3" t="s">
        <v>702</v>
      </c>
    </row>
    <row r="88" spans="1:11">
      <c r="A88" s="3" t="s">
        <v>78</v>
      </c>
      <c r="B88" s="3" t="s">
        <v>456</v>
      </c>
      <c r="C88" s="3" t="s">
        <v>457</v>
      </c>
      <c r="D88" s="3" t="s">
        <v>42</v>
      </c>
      <c r="E88" s="6">
        <v>1</v>
      </c>
      <c r="F88" s="6">
        <v>1650</v>
      </c>
      <c r="G88" s="3" t="s">
        <v>642</v>
      </c>
      <c r="H88" s="3" t="s">
        <v>51</v>
      </c>
      <c r="I88" s="8" t="b">
        <v>1</v>
      </c>
      <c r="J88" s="8" t="b">
        <v>1</v>
      </c>
      <c r="K88" s="3" t="s">
        <v>700</v>
      </c>
    </row>
    <row r="89" spans="1:11">
      <c r="A89" s="3" t="s">
        <v>79</v>
      </c>
      <c r="B89" s="3" t="s">
        <v>456</v>
      </c>
      <c r="C89" s="3" t="s">
        <v>457</v>
      </c>
      <c r="D89" s="3" t="s">
        <v>42</v>
      </c>
      <c r="E89" s="6">
        <v>2</v>
      </c>
      <c r="F89" s="6">
        <v>1100</v>
      </c>
      <c r="G89" s="3" t="s">
        <v>642</v>
      </c>
      <c r="H89" s="3" t="s">
        <v>50</v>
      </c>
      <c r="I89" s="8" t="b">
        <v>1</v>
      </c>
      <c r="J89" s="8" t="b">
        <v>1</v>
      </c>
      <c r="K89" s="3" t="s">
        <v>701</v>
      </c>
    </row>
    <row r="90" spans="1:11">
      <c r="A90" s="3" t="s">
        <v>85</v>
      </c>
      <c r="B90" s="3" t="s">
        <v>471</v>
      </c>
      <c r="C90" s="3" t="s">
        <v>472</v>
      </c>
      <c r="D90" s="3" t="s">
        <v>42</v>
      </c>
      <c r="E90" s="6">
        <v>1</v>
      </c>
      <c r="F90" s="6">
        <v>1350</v>
      </c>
      <c r="G90" s="3" t="s">
        <v>642</v>
      </c>
      <c r="H90" s="3" t="s">
        <v>51</v>
      </c>
      <c r="I90" s="8" t="b">
        <v>1</v>
      </c>
      <c r="J90" s="8" t="b">
        <v>1</v>
      </c>
      <c r="K90" s="3" t="s">
        <v>703</v>
      </c>
    </row>
    <row r="91" spans="1:11">
      <c r="A91" s="3" t="s">
        <v>79</v>
      </c>
      <c r="B91" s="3" t="s">
        <v>471</v>
      </c>
      <c r="C91" s="3" t="s">
        <v>472</v>
      </c>
      <c r="D91" s="3" t="s">
        <v>42</v>
      </c>
      <c r="E91" s="6">
        <v>2</v>
      </c>
      <c r="F91" s="6">
        <v>900</v>
      </c>
      <c r="G91" s="3" t="s">
        <v>642</v>
      </c>
      <c r="H91" s="3" t="s">
        <v>50</v>
      </c>
      <c r="I91" s="8" t="b">
        <v>1</v>
      </c>
      <c r="J91" s="8" t="b">
        <v>1</v>
      </c>
      <c r="K91" s="3" t="s">
        <v>704</v>
      </c>
    </row>
    <row r="92" spans="1:11">
      <c r="A92" s="3" t="s">
        <v>80</v>
      </c>
      <c r="B92" s="3" t="s">
        <v>471</v>
      </c>
      <c r="C92" s="3" t="s">
        <v>472</v>
      </c>
      <c r="D92" s="3" t="s">
        <v>42</v>
      </c>
      <c r="E92" s="6">
        <v>3</v>
      </c>
      <c r="F92" s="6">
        <v>600</v>
      </c>
      <c r="G92" s="3" t="s">
        <v>642</v>
      </c>
      <c r="H92" s="3" t="s">
        <v>50</v>
      </c>
      <c r="I92" s="8" t="b">
        <v>1</v>
      </c>
      <c r="J92" s="8" t="b">
        <v>1</v>
      </c>
      <c r="K92" s="3" t="s">
        <v>705</v>
      </c>
    </row>
    <row r="93" spans="1:11">
      <c r="A93" s="3" t="s">
        <v>78</v>
      </c>
      <c r="B93" s="3" t="s">
        <v>477</v>
      </c>
      <c r="C93" s="3" t="s">
        <v>478</v>
      </c>
      <c r="D93" s="3" t="s">
        <v>42</v>
      </c>
      <c r="E93" s="6">
        <v>1</v>
      </c>
      <c r="F93" s="6">
        <v>1650</v>
      </c>
      <c r="G93" s="3" t="s">
        <v>642</v>
      </c>
      <c r="H93" s="3" t="s">
        <v>51</v>
      </c>
      <c r="I93" s="8" t="b">
        <v>1</v>
      </c>
      <c r="J93" s="8" t="b">
        <v>1</v>
      </c>
      <c r="K93" s="3" t="s">
        <v>706</v>
      </c>
    </row>
    <row r="94" spans="1:11">
      <c r="A94" s="3" t="s">
        <v>79</v>
      </c>
      <c r="B94" s="3" t="s">
        <v>477</v>
      </c>
      <c r="C94" s="3" t="s">
        <v>478</v>
      </c>
      <c r="D94" s="3" t="s">
        <v>42</v>
      </c>
      <c r="E94" s="6">
        <v>2</v>
      </c>
      <c r="F94" s="6">
        <v>1100</v>
      </c>
      <c r="G94" s="3" t="s">
        <v>642</v>
      </c>
      <c r="H94" s="3" t="s">
        <v>50</v>
      </c>
      <c r="I94" s="8" t="b">
        <v>1</v>
      </c>
      <c r="J94" s="8" t="b">
        <v>1</v>
      </c>
      <c r="K94" s="3" t="s">
        <v>707</v>
      </c>
    </row>
    <row r="95" spans="1:11">
      <c r="A95" s="3" t="s">
        <v>80</v>
      </c>
      <c r="B95" s="3" t="s">
        <v>477</v>
      </c>
      <c r="C95" s="3" t="s">
        <v>478</v>
      </c>
      <c r="D95" s="3" t="s">
        <v>42</v>
      </c>
      <c r="E95" s="6">
        <v>3</v>
      </c>
      <c r="F95" s="6">
        <v>730</v>
      </c>
      <c r="G95" s="3" t="s">
        <v>642</v>
      </c>
      <c r="H95" s="3" t="s">
        <v>50</v>
      </c>
      <c r="I95" s="8" t="b">
        <v>1</v>
      </c>
      <c r="J95" s="8" t="b">
        <v>1</v>
      </c>
      <c r="K95" s="3" t="s">
        <v>708</v>
      </c>
    </row>
    <row r="96" spans="1:11">
      <c r="A96" s="3" t="s">
        <v>78</v>
      </c>
      <c r="B96" s="3" t="s">
        <v>589</v>
      </c>
      <c r="C96" s="3" t="s">
        <v>590</v>
      </c>
      <c r="D96" s="3" t="s">
        <v>42</v>
      </c>
      <c r="E96" s="6">
        <v>1</v>
      </c>
      <c r="F96" s="6">
        <v>1100</v>
      </c>
      <c r="G96" s="3" t="s">
        <v>642</v>
      </c>
      <c r="H96" s="3" t="s">
        <v>51</v>
      </c>
      <c r="I96" s="8" t="b">
        <v>1</v>
      </c>
      <c r="J96" s="8" t="b">
        <v>1</v>
      </c>
      <c r="K96" s="3" t="s">
        <v>709</v>
      </c>
    </row>
    <row r="97" spans="1:11">
      <c r="A97" s="3" t="s">
        <v>87</v>
      </c>
      <c r="B97" s="3" t="s">
        <v>589</v>
      </c>
      <c r="C97" s="3" t="s">
        <v>590</v>
      </c>
      <c r="D97" s="3" t="s">
        <v>42</v>
      </c>
      <c r="E97" s="6">
        <v>2</v>
      </c>
      <c r="F97" s="6">
        <v>730</v>
      </c>
      <c r="G97" s="3" t="s">
        <v>642</v>
      </c>
      <c r="H97" s="3" t="s">
        <v>50</v>
      </c>
      <c r="I97" s="8" t="b">
        <v>1</v>
      </c>
      <c r="J97" s="8" t="b">
        <v>1</v>
      </c>
      <c r="K97" s="3" t="s">
        <v>710</v>
      </c>
    </row>
    <row r="98" spans="1:11">
      <c r="A98" s="3" t="s">
        <v>88</v>
      </c>
      <c r="B98" s="3" t="s">
        <v>589</v>
      </c>
      <c r="C98" s="3" t="s">
        <v>590</v>
      </c>
      <c r="D98" s="3" t="s">
        <v>42</v>
      </c>
      <c r="E98" s="6">
        <v>4</v>
      </c>
      <c r="F98" s="6">
        <v>350</v>
      </c>
      <c r="G98" s="3" t="s">
        <v>642</v>
      </c>
      <c r="H98" s="3" t="s">
        <v>51</v>
      </c>
      <c r="I98" s="8" t="b">
        <v>0</v>
      </c>
      <c r="J98" s="8" t="b">
        <v>1</v>
      </c>
      <c r="K98" s="3" t="s">
        <v>711</v>
      </c>
    </row>
    <row r="99" spans="1:11">
      <c r="A99" s="3" t="s">
        <v>78</v>
      </c>
      <c r="B99" s="3" t="s">
        <v>592</v>
      </c>
      <c r="C99" s="3" t="s">
        <v>593</v>
      </c>
      <c r="D99" s="3" t="s">
        <v>42</v>
      </c>
      <c r="E99" s="6">
        <v>1</v>
      </c>
      <c r="F99" s="6">
        <v>900</v>
      </c>
      <c r="G99" s="3" t="s">
        <v>642</v>
      </c>
      <c r="H99" s="3" t="s">
        <v>51</v>
      </c>
      <c r="I99" s="8" t="b">
        <v>1</v>
      </c>
      <c r="J99" s="8" t="b">
        <v>1</v>
      </c>
      <c r="K99" s="3" t="s">
        <v>709</v>
      </c>
    </row>
    <row r="100" spans="1:11">
      <c r="A100" s="3" t="s">
        <v>87</v>
      </c>
      <c r="B100" s="3" t="s">
        <v>592</v>
      </c>
      <c r="C100" s="3" t="s">
        <v>593</v>
      </c>
      <c r="D100" s="3" t="s">
        <v>42</v>
      </c>
      <c r="E100" s="6">
        <v>2</v>
      </c>
      <c r="F100" s="6">
        <v>600</v>
      </c>
      <c r="G100" s="3" t="s">
        <v>642</v>
      </c>
      <c r="H100" s="3" t="s">
        <v>50</v>
      </c>
      <c r="I100" s="8" t="b">
        <v>1</v>
      </c>
      <c r="J100" s="8" t="b">
        <v>1</v>
      </c>
      <c r="K100" s="3" t="s">
        <v>710</v>
      </c>
    </row>
    <row r="101" spans="1:11">
      <c r="A101" s="3" t="s">
        <v>78</v>
      </c>
      <c r="B101" s="3" t="s">
        <v>501</v>
      </c>
      <c r="C101" s="3" t="s">
        <v>502</v>
      </c>
      <c r="D101" s="3" t="s">
        <v>42</v>
      </c>
      <c r="E101" s="6">
        <v>2</v>
      </c>
      <c r="F101" s="6">
        <v>1900</v>
      </c>
      <c r="G101" s="3" t="s">
        <v>642</v>
      </c>
      <c r="H101" s="3" t="s">
        <v>51</v>
      </c>
      <c r="I101" s="8" t="b">
        <v>1</v>
      </c>
      <c r="J101" s="8" t="b">
        <v>1</v>
      </c>
      <c r="K101" s="3" t="s">
        <v>677</v>
      </c>
    </row>
    <row r="102" spans="1:11">
      <c r="A102" s="3" t="s">
        <v>87</v>
      </c>
      <c r="B102" s="3" t="s">
        <v>501</v>
      </c>
      <c r="C102" s="3" t="s">
        <v>502</v>
      </c>
      <c r="D102" s="3" t="s">
        <v>42</v>
      </c>
      <c r="E102" s="6">
        <v>3</v>
      </c>
      <c r="F102" s="6">
        <v>1200</v>
      </c>
      <c r="G102" s="3" t="s">
        <v>642</v>
      </c>
      <c r="H102" s="3" t="s">
        <v>50</v>
      </c>
      <c r="I102" s="8" t="b">
        <v>1</v>
      </c>
      <c r="J102" s="8" t="b">
        <v>1</v>
      </c>
      <c r="K102" s="3" t="s">
        <v>712</v>
      </c>
    </row>
    <row r="103" spans="1:11">
      <c r="A103" s="3" t="s">
        <v>89</v>
      </c>
      <c r="B103" s="3" t="s">
        <v>501</v>
      </c>
      <c r="C103" s="3" t="s">
        <v>502</v>
      </c>
      <c r="D103" s="3" t="s">
        <v>42</v>
      </c>
      <c r="E103" s="6">
        <v>5</v>
      </c>
      <c r="F103" s="6">
        <v>600</v>
      </c>
      <c r="G103" s="3" t="s">
        <v>642</v>
      </c>
      <c r="H103" s="3" t="s">
        <v>51</v>
      </c>
      <c r="I103" s="8" t="b">
        <v>0</v>
      </c>
      <c r="J103" s="8" t="b">
        <v>1</v>
      </c>
      <c r="K103" s="3" t="s">
        <v>713</v>
      </c>
    </row>
    <row r="104" spans="1:11">
      <c r="A104" s="3" t="s">
        <v>78</v>
      </c>
      <c r="B104" s="3" t="s">
        <v>435</v>
      </c>
      <c r="C104" s="3" t="s">
        <v>435</v>
      </c>
      <c r="D104" s="3" t="s">
        <v>42</v>
      </c>
      <c r="E104" s="6">
        <v>2</v>
      </c>
      <c r="F104" s="6">
        <v>4400</v>
      </c>
      <c r="G104" s="3" t="s">
        <v>642</v>
      </c>
      <c r="H104" s="3" t="s">
        <v>51</v>
      </c>
      <c r="I104" s="8" t="b">
        <v>1</v>
      </c>
      <c r="J104" s="8" t="b">
        <v>1</v>
      </c>
      <c r="K104" s="3" t="s">
        <v>661</v>
      </c>
    </row>
    <row r="105" spans="1:11">
      <c r="A105" s="3" t="s">
        <v>80</v>
      </c>
      <c r="B105" s="3" t="s">
        <v>435</v>
      </c>
      <c r="C105" s="3" t="s">
        <v>435</v>
      </c>
      <c r="D105" s="3" t="s">
        <v>42</v>
      </c>
      <c r="E105" s="6">
        <v>3</v>
      </c>
      <c r="F105" s="6">
        <v>3000</v>
      </c>
      <c r="G105" s="3" t="s">
        <v>642</v>
      </c>
      <c r="H105" s="3" t="s">
        <v>50</v>
      </c>
      <c r="I105" s="8" t="b">
        <v>1</v>
      </c>
      <c r="J105" s="8" t="b">
        <v>1</v>
      </c>
      <c r="K105" s="3" t="s">
        <v>708</v>
      </c>
    </row>
    <row r="106" spans="1:11">
      <c r="A106" s="3" t="s">
        <v>79</v>
      </c>
      <c r="B106" s="3" t="s">
        <v>435</v>
      </c>
      <c r="C106" s="3" t="s">
        <v>435</v>
      </c>
      <c r="D106" s="3" t="s">
        <v>42</v>
      </c>
      <c r="E106" s="6">
        <v>4</v>
      </c>
      <c r="F106" s="6">
        <v>2200</v>
      </c>
      <c r="G106" s="3" t="s">
        <v>642</v>
      </c>
      <c r="H106" s="3" t="s">
        <v>50</v>
      </c>
      <c r="I106" s="8" t="b">
        <v>0</v>
      </c>
      <c r="J106" s="8" t="b">
        <v>1</v>
      </c>
      <c r="K106" s="3" t="s">
        <v>714</v>
      </c>
    </row>
    <row r="107" spans="1:11">
      <c r="A107" s="3" t="s">
        <v>80</v>
      </c>
      <c r="B107" s="3" t="s">
        <v>439</v>
      </c>
      <c r="C107" s="3" t="s">
        <v>439</v>
      </c>
      <c r="D107" s="3" t="s">
        <v>42</v>
      </c>
      <c r="E107" s="6">
        <v>1</v>
      </c>
      <c r="F107" s="6">
        <v>3600</v>
      </c>
      <c r="G107" s="3" t="s">
        <v>642</v>
      </c>
      <c r="H107" s="3" t="s">
        <v>50</v>
      </c>
      <c r="I107" s="8" t="b">
        <v>1</v>
      </c>
      <c r="J107" s="8" t="b">
        <v>1</v>
      </c>
      <c r="K107" s="3" t="s">
        <v>708</v>
      </c>
    </row>
    <row r="108" spans="1:11">
      <c r="A108" s="3" t="s">
        <v>78</v>
      </c>
      <c r="B108" s="3" t="s">
        <v>439</v>
      </c>
      <c r="C108" s="3" t="s">
        <v>439</v>
      </c>
      <c r="D108" s="3" t="s">
        <v>42</v>
      </c>
      <c r="E108" s="6">
        <v>2</v>
      </c>
      <c r="F108" s="6">
        <v>3000</v>
      </c>
      <c r="G108" s="3" t="s">
        <v>642</v>
      </c>
      <c r="H108" s="3" t="s">
        <v>51</v>
      </c>
      <c r="I108" s="8" t="b">
        <v>1</v>
      </c>
      <c r="J108" s="8" t="b">
        <v>1</v>
      </c>
      <c r="K108" s="3" t="s">
        <v>661</v>
      </c>
    </row>
    <row r="109" spans="1:11">
      <c r="A109" s="3" t="s">
        <v>79</v>
      </c>
      <c r="B109" s="3" t="s">
        <v>439</v>
      </c>
      <c r="C109" s="3" t="s">
        <v>439</v>
      </c>
      <c r="D109" s="3" t="s">
        <v>42</v>
      </c>
      <c r="E109" s="6">
        <v>3</v>
      </c>
      <c r="F109" s="6">
        <v>2000</v>
      </c>
      <c r="G109" s="3" t="s">
        <v>642</v>
      </c>
      <c r="H109" s="3" t="s">
        <v>50</v>
      </c>
      <c r="I109" s="8" t="b">
        <v>1</v>
      </c>
      <c r="J109" s="8" t="b">
        <v>1</v>
      </c>
      <c r="K109" s="3" t="s">
        <v>714</v>
      </c>
    </row>
    <row r="110" spans="1:11">
      <c r="A110" s="3" t="s">
        <v>78</v>
      </c>
      <c r="B110" s="3" t="s">
        <v>531</v>
      </c>
      <c r="C110" s="3" t="s">
        <v>531</v>
      </c>
      <c r="D110" s="3" t="s">
        <v>42</v>
      </c>
      <c r="E110" s="6">
        <v>1</v>
      </c>
      <c r="F110" s="6">
        <v>1650</v>
      </c>
      <c r="G110" s="3" t="s">
        <v>642</v>
      </c>
      <c r="H110" s="3" t="s">
        <v>51</v>
      </c>
      <c r="I110" s="8" t="b">
        <v>1</v>
      </c>
      <c r="J110" s="8" t="b">
        <v>1</v>
      </c>
      <c r="K110" s="3" t="s">
        <v>661</v>
      </c>
    </row>
    <row r="111" spans="1:11">
      <c r="A111" s="3" t="s">
        <v>86</v>
      </c>
      <c r="B111" s="3" t="s">
        <v>531</v>
      </c>
      <c r="C111" s="3" t="s">
        <v>531</v>
      </c>
      <c r="D111" s="3" t="s">
        <v>42</v>
      </c>
      <c r="E111" s="6">
        <v>3</v>
      </c>
      <c r="F111" s="6">
        <v>800</v>
      </c>
      <c r="G111" s="3" t="s">
        <v>642</v>
      </c>
      <c r="H111" s="3" t="s">
        <v>51</v>
      </c>
      <c r="I111" s="8" t="b">
        <v>1</v>
      </c>
      <c r="J111" s="8" t="b">
        <v>1</v>
      </c>
      <c r="K111" s="3" t="s">
        <v>715</v>
      </c>
    </row>
    <row r="112" spans="1:11">
      <c r="A112" s="3" t="s">
        <v>88</v>
      </c>
      <c r="B112" s="3" t="s">
        <v>531</v>
      </c>
      <c r="C112" s="3" t="s">
        <v>531</v>
      </c>
      <c r="D112" s="3" t="s">
        <v>42</v>
      </c>
      <c r="E112" s="6">
        <v>5</v>
      </c>
      <c r="F112" s="6">
        <v>500</v>
      </c>
      <c r="G112" s="3" t="s">
        <v>642</v>
      </c>
      <c r="H112" s="3" t="s">
        <v>51</v>
      </c>
      <c r="I112" s="8" t="b">
        <v>0</v>
      </c>
      <c r="J112" s="8" t="b">
        <v>1</v>
      </c>
      <c r="K112" s="3" t="s">
        <v>716</v>
      </c>
    </row>
    <row r="113" spans="1:11">
      <c r="A113" s="3" t="s">
        <v>78</v>
      </c>
      <c r="B113" s="3" t="s">
        <v>528</v>
      </c>
      <c r="C113" s="3" t="s">
        <v>529</v>
      </c>
      <c r="D113" s="3" t="s">
        <v>42</v>
      </c>
      <c r="E113" s="6">
        <v>1</v>
      </c>
      <c r="F113" s="6">
        <v>2000</v>
      </c>
      <c r="G113" s="3" t="s">
        <v>642</v>
      </c>
      <c r="H113" s="3" t="s">
        <v>51</v>
      </c>
      <c r="I113" s="8" t="b">
        <v>1</v>
      </c>
      <c r="J113" s="8" t="b">
        <v>1</v>
      </c>
      <c r="K113" s="3" t="s">
        <v>661</v>
      </c>
    </row>
    <row r="114" spans="1:11">
      <c r="A114" s="3" t="s">
        <v>80</v>
      </c>
      <c r="B114" s="3" t="s">
        <v>528</v>
      </c>
      <c r="C114" s="3" t="s">
        <v>529</v>
      </c>
      <c r="D114" s="3" t="s">
        <v>42</v>
      </c>
      <c r="E114" s="6">
        <v>2</v>
      </c>
      <c r="F114" s="6">
        <v>1350</v>
      </c>
      <c r="G114" s="3" t="s">
        <v>642</v>
      </c>
      <c r="H114" s="3" t="s">
        <v>50</v>
      </c>
      <c r="I114" s="8" t="b">
        <v>1</v>
      </c>
      <c r="J114" s="8" t="b">
        <v>1</v>
      </c>
      <c r="K114" s="3" t="s">
        <v>708</v>
      </c>
    </row>
    <row r="115" spans="1:11">
      <c r="A115" s="3" t="s">
        <v>79</v>
      </c>
      <c r="B115" s="3" t="s">
        <v>528</v>
      </c>
      <c r="C115" s="3" t="s">
        <v>529</v>
      </c>
      <c r="D115" s="3" t="s">
        <v>42</v>
      </c>
      <c r="E115" s="6">
        <v>3</v>
      </c>
      <c r="F115" s="6">
        <v>900</v>
      </c>
      <c r="G115" s="3" t="s">
        <v>642</v>
      </c>
      <c r="H115" s="3" t="s">
        <v>50</v>
      </c>
      <c r="I115" s="8" t="b">
        <v>1</v>
      </c>
      <c r="J115" s="8" t="b">
        <v>1</v>
      </c>
      <c r="K115" s="3" t="s">
        <v>717</v>
      </c>
    </row>
    <row r="116" spans="1:11">
      <c r="A116" s="3" t="s">
        <v>79</v>
      </c>
      <c r="B116" s="3" t="s">
        <v>538</v>
      </c>
      <c r="C116" s="3" t="s">
        <v>539</v>
      </c>
      <c r="D116" s="3" t="s">
        <v>42</v>
      </c>
      <c r="E116" s="6">
        <v>1</v>
      </c>
      <c r="F116" s="6">
        <v>9000</v>
      </c>
      <c r="G116" s="3" t="s">
        <v>642</v>
      </c>
      <c r="H116" s="3" t="s">
        <v>50</v>
      </c>
      <c r="I116" s="8" t="b">
        <v>1</v>
      </c>
      <c r="J116" s="8" t="b">
        <v>1</v>
      </c>
      <c r="K116" s="3" t="s">
        <v>694</v>
      </c>
    </row>
    <row r="117" spans="1:11">
      <c r="A117" s="3" t="s">
        <v>79</v>
      </c>
      <c r="B117" s="3" t="s">
        <v>541</v>
      </c>
      <c r="C117" s="3" t="s">
        <v>542</v>
      </c>
      <c r="D117" s="3" t="s">
        <v>42</v>
      </c>
      <c r="E117" s="6">
        <v>1</v>
      </c>
      <c r="F117" s="6">
        <v>6000</v>
      </c>
      <c r="G117" s="3" t="s">
        <v>642</v>
      </c>
      <c r="H117" s="3" t="s">
        <v>50</v>
      </c>
      <c r="I117" s="8" t="b">
        <v>1</v>
      </c>
      <c r="J117" s="8" t="b">
        <v>1</v>
      </c>
      <c r="K117" s="3" t="s">
        <v>698</v>
      </c>
    </row>
    <row r="118" spans="1:11">
      <c r="A118" s="3" t="s">
        <v>79</v>
      </c>
      <c r="B118" s="3" t="s">
        <v>429</v>
      </c>
      <c r="C118" s="3" t="s">
        <v>430</v>
      </c>
      <c r="D118" s="3" t="s">
        <v>42</v>
      </c>
      <c r="E118" s="6">
        <v>1</v>
      </c>
      <c r="F118" s="6">
        <v>38000</v>
      </c>
      <c r="G118" s="3" t="s">
        <v>642</v>
      </c>
      <c r="H118" s="3" t="s">
        <v>50</v>
      </c>
      <c r="I118" s="8" t="b">
        <v>1</v>
      </c>
      <c r="J118" s="8" t="b">
        <v>1</v>
      </c>
      <c r="K118" s="3" t="s">
        <v>714</v>
      </c>
    </row>
    <row r="119" spans="1:11">
      <c r="A119" s="3" t="s">
        <v>80</v>
      </c>
      <c r="B119" s="3" t="s">
        <v>536</v>
      </c>
      <c r="C119" s="3" t="s">
        <v>536</v>
      </c>
      <c r="D119" s="3" t="s">
        <v>42</v>
      </c>
      <c r="E119" s="6">
        <v>1</v>
      </c>
      <c r="F119" s="6">
        <v>18000</v>
      </c>
      <c r="G119" s="3" t="s">
        <v>642</v>
      </c>
      <c r="H119" s="3" t="s">
        <v>50</v>
      </c>
      <c r="I119" s="8" t="b">
        <v>1</v>
      </c>
      <c r="J119" s="8" t="b">
        <v>1</v>
      </c>
      <c r="K119" s="3" t="s">
        <v>708</v>
      </c>
    </row>
    <row r="120" spans="1:11">
      <c r="A120" s="3" t="s">
        <v>85</v>
      </c>
      <c r="B120" s="3" t="s">
        <v>547</v>
      </c>
      <c r="C120" s="3" t="s">
        <v>548</v>
      </c>
      <c r="D120" s="3" t="s">
        <v>42</v>
      </c>
      <c r="E120" s="6">
        <v>2</v>
      </c>
      <c r="F120" s="6">
        <v>730</v>
      </c>
      <c r="G120" s="3" t="s">
        <v>642</v>
      </c>
      <c r="H120" s="3" t="s">
        <v>51</v>
      </c>
      <c r="I120" s="8" t="b">
        <v>1</v>
      </c>
      <c r="J120" s="8" t="b">
        <v>1</v>
      </c>
      <c r="K120" s="3" t="s">
        <v>697</v>
      </c>
    </row>
    <row r="121" spans="1:11">
      <c r="A121" s="3" t="s">
        <v>79</v>
      </c>
      <c r="B121" s="3" t="s">
        <v>547</v>
      </c>
      <c r="C121" s="3" t="s">
        <v>548</v>
      </c>
      <c r="D121" s="3" t="s">
        <v>42</v>
      </c>
      <c r="E121" s="6">
        <v>1</v>
      </c>
      <c r="F121" s="6">
        <v>900</v>
      </c>
      <c r="G121" s="3" t="s">
        <v>642</v>
      </c>
      <c r="H121" s="3" t="s">
        <v>50</v>
      </c>
      <c r="I121" s="8" t="b">
        <v>1</v>
      </c>
      <c r="J121" s="8" t="b">
        <v>1</v>
      </c>
      <c r="K121" s="3" t="s">
        <v>698</v>
      </c>
    </row>
    <row r="122" spans="1:11">
      <c r="A122" s="3" t="s">
        <v>80</v>
      </c>
      <c r="B122" s="3" t="s">
        <v>525</v>
      </c>
      <c r="C122" s="3" t="s">
        <v>526</v>
      </c>
      <c r="D122" s="3" t="s">
        <v>42</v>
      </c>
      <c r="E122" s="6">
        <v>1</v>
      </c>
      <c r="F122" s="6">
        <v>800</v>
      </c>
      <c r="G122" s="3" t="s">
        <v>642</v>
      </c>
      <c r="H122" s="3" t="s">
        <v>50</v>
      </c>
      <c r="I122" s="8" t="b">
        <v>1</v>
      </c>
      <c r="J122" s="8" t="b">
        <v>1</v>
      </c>
      <c r="K122" s="3" t="s">
        <v>708</v>
      </c>
    </row>
    <row r="123" spans="1:11">
      <c r="A123" s="3" t="s">
        <v>85</v>
      </c>
      <c r="B123" s="3" t="s">
        <v>525</v>
      </c>
      <c r="C123" s="3" t="s">
        <v>526</v>
      </c>
      <c r="D123" s="3" t="s">
        <v>42</v>
      </c>
      <c r="E123" s="6">
        <v>2</v>
      </c>
      <c r="F123" s="6">
        <v>650</v>
      </c>
      <c r="G123" s="3" t="s">
        <v>642</v>
      </c>
      <c r="H123" s="3" t="s">
        <v>51</v>
      </c>
      <c r="I123" s="8" t="b">
        <v>1</v>
      </c>
      <c r="J123" s="8" t="b">
        <v>1</v>
      </c>
      <c r="K123" s="3" t="s">
        <v>718</v>
      </c>
    </row>
    <row r="124" spans="1:11">
      <c r="A124" s="3" t="s">
        <v>79</v>
      </c>
      <c r="B124" s="3" t="s">
        <v>525</v>
      </c>
      <c r="C124" s="3" t="s">
        <v>526</v>
      </c>
      <c r="D124" s="3" t="s">
        <v>42</v>
      </c>
      <c r="E124" s="6">
        <v>3</v>
      </c>
      <c r="F124" s="6">
        <v>430</v>
      </c>
      <c r="G124" s="3" t="s">
        <v>642</v>
      </c>
      <c r="H124" s="3" t="s">
        <v>50</v>
      </c>
      <c r="I124" s="8" t="b">
        <v>1</v>
      </c>
      <c r="J124" s="8" t="b">
        <v>1</v>
      </c>
      <c r="K124" s="3" t="s">
        <v>719</v>
      </c>
    </row>
    <row r="125" spans="1:11">
      <c r="A125" s="3" t="s">
        <v>78</v>
      </c>
      <c r="B125" s="3" t="s">
        <v>720</v>
      </c>
      <c r="C125" s="3" t="s">
        <v>721</v>
      </c>
      <c r="D125" s="3" t="s">
        <v>42</v>
      </c>
      <c r="E125" s="6">
        <v>1</v>
      </c>
      <c r="F125" s="6">
        <v>450</v>
      </c>
      <c r="G125" s="3" t="s">
        <v>690</v>
      </c>
      <c r="H125" s="3" t="s">
        <v>51</v>
      </c>
      <c r="I125" s="8" t="b">
        <v>1</v>
      </c>
      <c r="J125" s="8" t="b">
        <v>1</v>
      </c>
      <c r="K125" s="3" t="s">
        <v>722</v>
      </c>
    </row>
    <row r="126" spans="1:11">
      <c r="A126" s="3" t="s">
        <v>79</v>
      </c>
      <c r="B126" s="3" t="s">
        <v>720</v>
      </c>
      <c r="C126" s="3" t="s">
        <v>721</v>
      </c>
      <c r="D126" s="3" t="s">
        <v>42</v>
      </c>
      <c r="E126" s="6">
        <v>2</v>
      </c>
      <c r="F126" s="6">
        <v>300</v>
      </c>
      <c r="G126" s="3" t="s">
        <v>690</v>
      </c>
      <c r="H126" s="3" t="s">
        <v>50</v>
      </c>
      <c r="I126" s="8" t="b">
        <v>1</v>
      </c>
      <c r="J126" s="8" t="b">
        <v>1</v>
      </c>
      <c r="K126" s="3" t="s">
        <v>723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14"/>
  <sheetViews>
    <sheetView workbookViewId="0">
      <pane ySplit="1" topLeftCell="A2" activePane="bottomLeft" state="frozen"/>
      <selection pane="bottomLeft" activeCell="B4" sqref="B4"/>
    </sheetView>
  </sheetViews>
  <sheetFormatPr baseColWidth="10" defaultColWidth="9" defaultRowHeight="13.5"/>
  <cols>
    <col min="1" max="1" width="45.5625" customWidth="1"/>
    <col min="2" max="2" width="16" customWidth="1"/>
    <col min="3" max="3" width="42.875" customWidth="1"/>
    <col min="4" max="4" width="42.375" customWidth="1"/>
    <col min="5" max="5" width="21.8125" customWidth="1"/>
    <col min="6" max="6" width="13.0625" customWidth="1"/>
    <col min="7" max="7" width="8.125" customWidth="1"/>
    <col min="8" max="8" width="13" customWidth="1"/>
    <col min="9" max="9" width="21" customWidth="1"/>
    <col min="10" max="10" width="26" customWidth="1"/>
    <col min="11" max="11" width="19.1875" customWidth="1"/>
    <col min="12" max="12" width="23.0625" customWidth="1"/>
    <col min="13" max="13" width="14.6875" customWidth="1"/>
    <col min="14" max="14" width="27.4375" customWidth="1"/>
    <col min="15" max="15" width="14.625" customWidth="1"/>
    <col min="16" max="16" width="15.875" customWidth="1"/>
    <col min="17" max="17" width="16.8125" customWidth="1"/>
    <col min="18" max="18" width="14.4375" customWidth="1"/>
    <col min="19" max="19" width="15" customWidth="1"/>
  </cols>
  <sheetData>
    <row r="1" spans="1:19" ht="13.9">
      <c r="A1" s="11" t="s">
        <v>97</v>
      </c>
      <c r="B1" s="11" t="s">
        <v>91</v>
      </c>
      <c r="C1" s="11" t="s">
        <v>90</v>
      </c>
      <c r="D1" s="11" t="s">
        <v>96</v>
      </c>
      <c r="E1" s="11" t="s">
        <v>92</v>
      </c>
      <c r="F1" s="11" t="s">
        <v>93</v>
      </c>
      <c r="G1" s="11" t="s">
        <v>94</v>
      </c>
      <c r="H1" s="11" t="s">
        <v>95</v>
      </c>
      <c r="I1" s="11" t="s">
        <v>99</v>
      </c>
      <c r="J1" s="11" t="s">
        <v>101</v>
      </c>
      <c r="K1" s="11" t="s">
        <v>100</v>
      </c>
      <c r="L1" s="11" t="s">
        <v>724</v>
      </c>
      <c r="M1" s="11" t="s">
        <v>725</v>
      </c>
      <c r="N1" s="11" t="s">
        <v>726</v>
      </c>
      <c r="O1" s="11" t="s">
        <v>727</v>
      </c>
      <c r="P1" s="11" t="s">
        <v>728</v>
      </c>
      <c r="Q1" s="11" t="s">
        <v>729</v>
      </c>
      <c r="R1" s="11" t="s">
        <v>730</v>
      </c>
      <c r="S1" s="11" t="s">
        <v>102</v>
      </c>
    </row>
    <row r="2" spans="1:19">
      <c r="A2" s="3" t="s">
        <v>105</v>
      </c>
      <c r="B2" s="3" t="s">
        <v>40</v>
      </c>
      <c r="C2" s="3" t="s">
        <v>103</v>
      </c>
      <c r="D2" s="3" t="s">
        <v>104</v>
      </c>
      <c r="E2" s="6">
        <v>40500</v>
      </c>
      <c r="F2" s="3" t="s">
        <v>69</v>
      </c>
      <c r="G2" s="9">
        <v>1.85</v>
      </c>
      <c r="H2" s="3" t="s">
        <v>44</v>
      </c>
      <c r="I2" s="3" t="s">
        <v>60</v>
      </c>
      <c r="J2" s="8" t="b">
        <v>0</v>
      </c>
      <c r="K2" s="8" t="b">
        <v>1</v>
      </c>
      <c r="L2" s="6">
        <v>4</v>
      </c>
      <c r="M2" s="6">
        <v>1</v>
      </c>
      <c r="N2" s="6">
        <v>19700</v>
      </c>
      <c r="O2" s="6">
        <v>2</v>
      </c>
      <c r="P2" s="6">
        <v>1</v>
      </c>
      <c r="Q2" s="6">
        <v>1</v>
      </c>
      <c r="R2" s="6">
        <v>0</v>
      </c>
      <c r="S2" s="8" t="b">
        <v>0</v>
      </c>
    </row>
    <row r="3" spans="1:19">
      <c r="A3" s="3" t="s">
        <v>107</v>
      </c>
      <c r="B3" s="3" t="s">
        <v>40</v>
      </c>
      <c r="C3" s="3" t="s">
        <v>106</v>
      </c>
      <c r="D3" s="3" t="s">
        <v>106</v>
      </c>
      <c r="E3" s="6">
        <v>18100</v>
      </c>
      <c r="F3" s="3" t="s">
        <v>69</v>
      </c>
      <c r="G3" s="9">
        <v>1.92</v>
      </c>
      <c r="H3" s="3" t="s">
        <v>44</v>
      </c>
      <c r="I3" s="3" t="s">
        <v>60</v>
      </c>
      <c r="J3" s="8" t="b">
        <v>0</v>
      </c>
      <c r="K3" s="8" t="b">
        <v>1</v>
      </c>
      <c r="L3" s="6">
        <v>4</v>
      </c>
      <c r="M3" s="6">
        <v>1</v>
      </c>
      <c r="N3" s="6">
        <v>8800</v>
      </c>
      <c r="O3" s="6">
        <v>2</v>
      </c>
      <c r="P3" s="6">
        <v>2</v>
      </c>
      <c r="Q3" s="6">
        <v>0</v>
      </c>
      <c r="R3" s="6">
        <v>0</v>
      </c>
      <c r="S3" s="8" t="b">
        <v>0</v>
      </c>
    </row>
    <row r="4" spans="1:19">
      <c r="A4" s="3" t="s">
        <v>110</v>
      </c>
      <c r="B4" s="3" t="s">
        <v>40</v>
      </c>
      <c r="C4" s="3" t="s">
        <v>108</v>
      </c>
      <c r="D4" s="3" t="s">
        <v>109</v>
      </c>
      <c r="E4" s="6">
        <v>33100</v>
      </c>
      <c r="F4" s="3" t="s">
        <v>69</v>
      </c>
      <c r="G4" s="9">
        <v>1.78</v>
      </c>
      <c r="H4" s="3" t="s">
        <v>44</v>
      </c>
      <c r="I4" s="3" t="s">
        <v>60</v>
      </c>
      <c r="J4" s="8" t="b">
        <v>0</v>
      </c>
      <c r="K4" s="8" t="b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8" t="b">
        <v>0</v>
      </c>
    </row>
    <row r="5" spans="1:19">
      <c r="A5" s="3" t="s">
        <v>113</v>
      </c>
      <c r="B5" s="3" t="s">
        <v>40</v>
      </c>
      <c r="C5" s="3" t="s">
        <v>111</v>
      </c>
      <c r="D5" s="3" t="s">
        <v>112</v>
      </c>
      <c r="E5" s="6">
        <v>22200</v>
      </c>
      <c r="F5" s="3" t="s">
        <v>69</v>
      </c>
      <c r="G5" s="9">
        <v>1.45</v>
      </c>
      <c r="H5" s="3" t="s">
        <v>44</v>
      </c>
      <c r="I5" s="3" t="s">
        <v>62</v>
      </c>
      <c r="J5" s="8" t="b">
        <v>0</v>
      </c>
      <c r="K5" s="8" t="b">
        <v>1</v>
      </c>
      <c r="L5" s="6">
        <v>1</v>
      </c>
      <c r="M5" s="6">
        <v>2</v>
      </c>
      <c r="N5" s="6">
        <v>4100</v>
      </c>
      <c r="O5" s="6">
        <v>0</v>
      </c>
      <c r="P5" s="6">
        <v>1</v>
      </c>
      <c r="Q5" s="6">
        <v>0</v>
      </c>
      <c r="R5" s="6">
        <v>0</v>
      </c>
      <c r="S5" s="8" t="b">
        <v>0</v>
      </c>
    </row>
    <row r="6" spans="1:19">
      <c r="A6" s="3" t="s">
        <v>116</v>
      </c>
      <c r="B6" s="3" t="s">
        <v>40</v>
      </c>
      <c r="C6" s="3" t="s">
        <v>114</v>
      </c>
      <c r="D6" s="3" t="s">
        <v>115</v>
      </c>
      <c r="E6" s="6">
        <v>9900</v>
      </c>
      <c r="F6" s="3" t="s">
        <v>69</v>
      </c>
      <c r="G6" s="9">
        <v>1.62</v>
      </c>
      <c r="H6" s="3" t="s">
        <v>44</v>
      </c>
      <c r="I6" s="3" t="s">
        <v>61</v>
      </c>
      <c r="J6" s="8" t="b">
        <v>0</v>
      </c>
      <c r="K6" s="8" t="b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8" t="b">
        <v>0</v>
      </c>
    </row>
    <row r="7" spans="1:19">
      <c r="A7" s="3" t="s">
        <v>118</v>
      </c>
      <c r="B7" s="3" t="s">
        <v>40</v>
      </c>
      <c r="C7" s="3" t="s">
        <v>117</v>
      </c>
      <c r="D7" s="3" t="s">
        <v>117</v>
      </c>
      <c r="E7" s="6">
        <v>165000</v>
      </c>
      <c r="F7" s="3" t="s">
        <v>69</v>
      </c>
      <c r="G7" s="9">
        <v>2.1</v>
      </c>
      <c r="H7" s="3" t="s">
        <v>45</v>
      </c>
      <c r="I7" s="3" t="s">
        <v>59</v>
      </c>
      <c r="J7" s="8" t="b">
        <v>0</v>
      </c>
      <c r="K7" s="8" t="b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8" t="b">
        <v>0</v>
      </c>
    </row>
    <row r="8" spans="1:19">
      <c r="A8" s="3" t="s">
        <v>120</v>
      </c>
      <c r="B8" s="3" t="s">
        <v>40</v>
      </c>
      <c r="C8" s="3" t="s">
        <v>119</v>
      </c>
      <c r="D8" s="3" t="s">
        <v>119</v>
      </c>
      <c r="E8" s="6">
        <v>27100</v>
      </c>
      <c r="F8" s="3" t="s">
        <v>69</v>
      </c>
      <c r="G8" s="9">
        <v>1.95</v>
      </c>
      <c r="H8" s="3" t="s">
        <v>45</v>
      </c>
      <c r="I8" s="3" t="s">
        <v>59</v>
      </c>
      <c r="J8" s="8" t="b">
        <v>0</v>
      </c>
      <c r="K8" s="8" t="b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8" t="b">
        <v>0</v>
      </c>
    </row>
    <row r="9" spans="1:19">
      <c r="A9" s="3" t="s">
        <v>122</v>
      </c>
      <c r="B9" s="3" t="s">
        <v>40</v>
      </c>
      <c r="C9" s="3" t="s">
        <v>121</v>
      </c>
      <c r="D9" s="3" t="s">
        <v>121</v>
      </c>
      <c r="E9" s="6">
        <v>18100</v>
      </c>
      <c r="F9" s="3" t="s">
        <v>70</v>
      </c>
      <c r="G9" s="9">
        <v>0.85</v>
      </c>
      <c r="H9" s="3" t="s">
        <v>45</v>
      </c>
      <c r="I9" s="3" t="s">
        <v>59</v>
      </c>
      <c r="J9" s="8" t="b">
        <v>0</v>
      </c>
      <c r="K9" s="8" t="b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8" t="b">
        <v>0</v>
      </c>
    </row>
    <row r="10" spans="1:19">
      <c r="A10" s="3" t="s">
        <v>124</v>
      </c>
      <c r="B10" s="3" t="s">
        <v>40</v>
      </c>
      <c r="C10" s="3" t="s">
        <v>123</v>
      </c>
      <c r="D10" s="3" t="s">
        <v>123</v>
      </c>
      <c r="E10" s="6">
        <v>33100</v>
      </c>
      <c r="F10" s="3" t="s">
        <v>69</v>
      </c>
      <c r="G10" s="9">
        <v>0.92</v>
      </c>
      <c r="H10" s="3" t="s">
        <v>45</v>
      </c>
      <c r="I10" s="3" t="s">
        <v>59</v>
      </c>
      <c r="J10" s="8" t="b">
        <v>0</v>
      </c>
      <c r="K10" s="8" t="b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8" t="b">
        <v>0</v>
      </c>
    </row>
    <row r="11" spans="1:19">
      <c r="A11" s="3" t="s">
        <v>127</v>
      </c>
      <c r="B11" s="3" t="s">
        <v>40</v>
      </c>
      <c r="C11" s="3" t="s">
        <v>125</v>
      </c>
      <c r="D11" s="3" t="s">
        <v>126</v>
      </c>
      <c r="E11" s="6">
        <v>8100</v>
      </c>
      <c r="F11" s="3" t="s">
        <v>70</v>
      </c>
      <c r="G11" s="9">
        <v>1.35</v>
      </c>
      <c r="H11" s="3" t="s">
        <v>44</v>
      </c>
      <c r="I11" s="3" t="s">
        <v>60</v>
      </c>
      <c r="J11" s="8" t="b">
        <v>0</v>
      </c>
      <c r="K11" s="8" t="b">
        <v>1</v>
      </c>
      <c r="L11" s="6">
        <v>2</v>
      </c>
      <c r="M11" s="6">
        <v>1</v>
      </c>
      <c r="N11" s="6">
        <v>2700</v>
      </c>
      <c r="O11" s="6">
        <v>1</v>
      </c>
      <c r="P11" s="6">
        <v>1</v>
      </c>
      <c r="Q11" s="6">
        <v>0</v>
      </c>
      <c r="R11" s="6">
        <v>0</v>
      </c>
      <c r="S11" s="8" t="b">
        <v>0</v>
      </c>
    </row>
    <row r="12" spans="1:19">
      <c r="A12" s="3" t="s">
        <v>129</v>
      </c>
      <c r="B12" s="3" t="s">
        <v>40</v>
      </c>
      <c r="C12" s="3" t="s">
        <v>128</v>
      </c>
      <c r="D12" s="3" t="s">
        <v>128</v>
      </c>
      <c r="E12" s="6">
        <v>9900</v>
      </c>
      <c r="F12" s="3" t="s">
        <v>70</v>
      </c>
      <c r="G12" s="9">
        <v>1.28</v>
      </c>
      <c r="H12" s="3" t="s">
        <v>44</v>
      </c>
      <c r="I12" s="3" t="s">
        <v>60</v>
      </c>
      <c r="J12" s="8" t="b">
        <v>0</v>
      </c>
      <c r="K12" s="8" t="b">
        <v>1</v>
      </c>
      <c r="L12" s="6">
        <v>3</v>
      </c>
      <c r="M12" s="6">
        <v>1</v>
      </c>
      <c r="N12" s="6">
        <v>4350</v>
      </c>
      <c r="O12" s="6">
        <v>2</v>
      </c>
      <c r="P12" s="6">
        <v>1</v>
      </c>
      <c r="Q12" s="6">
        <v>0</v>
      </c>
      <c r="R12" s="6">
        <v>0</v>
      </c>
      <c r="S12" s="8" t="b">
        <v>0</v>
      </c>
    </row>
    <row r="13" spans="1:19">
      <c r="A13" s="3" t="s">
        <v>131</v>
      </c>
      <c r="B13" s="3" t="s">
        <v>40</v>
      </c>
      <c r="C13" s="3" t="s">
        <v>130</v>
      </c>
      <c r="D13" s="3" t="s">
        <v>130</v>
      </c>
      <c r="E13" s="6">
        <v>8100</v>
      </c>
      <c r="F13" s="3" t="s">
        <v>70</v>
      </c>
      <c r="G13" s="9">
        <v>1.42</v>
      </c>
      <c r="H13" s="3" t="s">
        <v>44</v>
      </c>
      <c r="I13" s="3" t="s">
        <v>60</v>
      </c>
      <c r="J13" s="8" t="b">
        <v>0</v>
      </c>
      <c r="K13" s="8" t="b">
        <v>1</v>
      </c>
      <c r="L13" s="6">
        <v>3</v>
      </c>
      <c r="M13" s="6">
        <v>1</v>
      </c>
      <c r="N13" s="6">
        <v>3480</v>
      </c>
      <c r="O13" s="6">
        <v>2</v>
      </c>
      <c r="P13" s="6">
        <v>1</v>
      </c>
      <c r="Q13" s="6">
        <v>0</v>
      </c>
      <c r="R13" s="6">
        <v>0</v>
      </c>
      <c r="S13" s="8" t="b">
        <v>0</v>
      </c>
    </row>
    <row r="14" spans="1:19">
      <c r="A14" s="3" t="s">
        <v>134</v>
      </c>
      <c r="B14" s="3" t="s">
        <v>40</v>
      </c>
      <c r="C14" s="3" t="s">
        <v>132</v>
      </c>
      <c r="D14" s="3" t="s">
        <v>133</v>
      </c>
      <c r="E14" s="6">
        <v>6600</v>
      </c>
      <c r="F14" s="3" t="s">
        <v>70</v>
      </c>
      <c r="G14" s="9">
        <v>1.38</v>
      </c>
      <c r="H14" s="3" t="s">
        <v>44</v>
      </c>
      <c r="I14" s="3" t="s">
        <v>60</v>
      </c>
      <c r="J14" s="8" t="b">
        <v>0</v>
      </c>
      <c r="K14" s="8" t="b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8" t="b">
        <v>0</v>
      </c>
    </row>
    <row r="15" spans="1:19">
      <c r="A15" s="3" t="s">
        <v>136</v>
      </c>
      <c r="B15" s="3" t="s">
        <v>40</v>
      </c>
      <c r="C15" s="3" t="s">
        <v>135</v>
      </c>
      <c r="D15" s="3" t="s">
        <v>135</v>
      </c>
      <c r="E15" s="6">
        <v>5400</v>
      </c>
      <c r="F15" s="3" t="s">
        <v>70</v>
      </c>
      <c r="G15" s="9">
        <v>1.55</v>
      </c>
      <c r="H15" s="3" t="s">
        <v>44</v>
      </c>
      <c r="I15" s="3" t="s">
        <v>60</v>
      </c>
      <c r="J15" s="8" t="b">
        <v>0</v>
      </c>
      <c r="K15" s="8" t="b">
        <v>1</v>
      </c>
      <c r="L15" s="6">
        <v>3</v>
      </c>
      <c r="M15" s="6">
        <v>1</v>
      </c>
      <c r="N15" s="6">
        <v>2310</v>
      </c>
      <c r="O15" s="6">
        <v>2</v>
      </c>
      <c r="P15" s="6">
        <v>1</v>
      </c>
      <c r="Q15" s="6">
        <v>0</v>
      </c>
      <c r="R15" s="6">
        <v>0</v>
      </c>
      <c r="S15" s="8" t="b">
        <v>0</v>
      </c>
    </row>
    <row r="16" spans="1:19">
      <c r="A16" s="3" t="s">
        <v>139</v>
      </c>
      <c r="B16" s="3" t="s">
        <v>40</v>
      </c>
      <c r="C16" s="3" t="s">
        <v>137</v>
      </c>
      <c r="D16" s="3" t="s">
        <v>138</v>
      </c>
      <c r="E16" s="6">
        <v>4400</v>
      </c>
      <c r="F16" s="3" t="s">
        <v>70</v>
      </c>
      <c r="G16" s="9">
        <v>1.48</v>
      </c>
      <c r="H16" s="3" t="s">
        <v>44</v>
      </c>
      <c r="I16" s="3" t="s">
        <v>60</v>
      </c>
      <c r="J16" s="8" t="b">
        <v>0</v>
      </c>
      <c r="K16" s="8" t="b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8" t="b">
        <v>0</v>
      </c>
    </row>
    <row r="17" spans="1:19">
      <c r="A17" s="3" t="s">
        <v>142</v>
      </c>
      <c r="B17" s="3" t="s">
        <v>40</v>
      </c>
      <c r="C17" s="3" t="s">
        <v>140</v>
      </c>
      <c r="D17" s="3" t="s">
        <v>141</v>
      </c>
      <c r="E17" s="6">
        <v>3600</v>
      </c>
      <c r="F17" s="3" t="s">
        <v>70</v>
      </c>
      <c r="G17" s="9">
        <v>1.22</v>
      </c>
      <c r="H17" s="3" t="s">
        <v>44</v>
      </c>
      <c r="I17" s="3" t="s">
        <v>60</v>
      </c>
      <c r="J17" s="8" t="b">
        <v>0</v>
      </c>
      <c r="K17" s="8" t="b">
        <v>1</v>
      </c>
      <c r="L17" s="6">
        <v>2</v>
      </c>
      <c r="M17" s="6">
        <v>1</v>
      </c>
      <c r="N17" s="6">
        <v>470</v>
      </c>
      <c r="O17" s="6">
        <v>1</v>
      </c>
      <c r="P17" s="6">
        <v>1</v>
      </c>
      <c r="Q17" s="6">
        <v>0</v>
      </c>
      <c r="R17" s="6">
        <v>0</v>
      </c>
      <c r="S17" s="8" t="b">
        <v>0</v>
      </c>
    </row>
    <row r="18" spans="1:19">
      <c r="A18" s="3" t="s">
        <v>145</v>
      </c>
      <c r="B18" s="3" t="s">
        <v>40</v>
      </c>
      <c r="C18" s="3" t="s">
        <v>143</v>
      </c>
      <c r="D18" s="3" t="s">
        <v>144</v>
      </c>
      <c r="E18" s="6">
        <v>2900</v>
      </c>
      <c r="F18" s="3" t="s">
        <v>70</v>
      </c>
      <c r="G18" s="9">
        <v>1.18</v>
      </c>
      <c r="H18" s="3" t="s">
        <v>44</v>
      </c>
      <c r="I18" s="3" t="s">
        <v>60</v>
      </c>
      <c r="J18" s="8" t="b">
        <v>0</v>
      </c>
      <c r="K18" s="8" t="b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8" t="b">
        <v>0</v>
      </c>
    </row>
    <row r="19" spans="1:19">
      <c r="A19" s="3" t="s">
        <v>147</v>
      </c>
      <c r="B19" s="3" t="s">
        <v>40</v>
      </c>
      <c r="C19" s="3" t="s">
        <v>146</v>
      </c>
      <c r="D19" s="3" t="s">
        <v>146</v>
      </c>
      <c r="E19" s="6">
        <v>3600</v>
      </c>
      <c r="F19" s="3" t="s">
        <v>71</v>
      </c>
      <c r="G19" s="9">
        <v>0.92</v>
      </c>
      <c r="H19" s="3" t="s">
        <v>44</v>
      </c>
      <c r="I19" s="3" t="s">
        <v>60</v>
      </c>
      <c r="J19" s="8" t="b">
        <v>0</v>
      </c>
      <c r="K19" s="8" t="b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8" t="b">
        <v>0</v>
      </c>
    </row>
    <row r="20" spans="1:19">
      <c r="A20" s="3" t="s">
        <v>150</v>
      </c>
      <c r="B20" s="3" t="s">
        <v>40</v>
      </c>
      <c r="C20" s="3" t="s">
        <v>148</v>
      </c>
      <c r="D20" s="3" t="s">
        <v>149</v>
      </c>
      <c r="E20" s="6">
        <v>2900</v>
      </c>
      <c r="F20" s="3" t="s">
        <v>71</v>
      </c>
      <c r="G20" s="9">
        <v>0.88</v>
      </c>
      <c r="H20" s="3" t="s">
        <v>44</v>
      </c>
      <c r="I20" s="3" t="s">
        <v>60</v>
      </c>
      <c r="J20" s="8" t="b">
        <v>0</v>
      </c>
      <c r="K20" s="8" t="b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8" t="b">
        <v>0</v>
      </c>
    </row>
    <row r="21" spans="1:19">
      <c r="A21" s="3" t="s">
        <v>152</v>
      </c>
      <c r="B21" s="3" t="s">
        <v>40</v>
      </c>
      <c r="C21" s="3" t="s">
        <v>151</v>
      </c>
      <c r="D21" s="3" t="s">
        <v>151</v>
      </c>
      <c r="E21" s="6">
        <v>4400</v>
      </c>
      <c r="F21" s="3" t="s">
        <v>71</v>
      </c>
      <c r="G21" s="9">
        <v>0.75</v>
      </c>
      <c r="H21" s="3" t="s">
        <v>44</v>
      </c>
      <c r="I21" s="3" t="s">
        <v>60</v>
      </c>
      <c r="J21" s="8" t="b">
        <v>0</v>
      </c>
      <c r="K21" s="8" t="b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8" t="b">
        <v>0</v>
      </c>
    </row>
    <row r="22" spans="1:19">
      <c r="A22" s="3" t="s">
        <v>155</v>
      </c>
      <c r="B22" s="3" t="s">
        <v>40</v>
      </c>
      <c r="C22" s="3" t="s">
        <v>153</v>
      </c>
      <c r="D22" s="3" t="s">
        <v>154</v>
      </c>
      <c r="E22" s="6">
        <v>3600</v>
      </c>
      <c r="F22" s="3" t="s">
        <v>71</v>
      </c>
      <c r="G22" s="9">
        <v>0.72</v>
      </c>
      <c r="H22" s="3" t="s">
        <v>44</v>
      </c>
      <c r="I22" s="3" t="s">
        <v>60</v>
      </c>
      <c r="J22" s="8" t="b">
        <v>0</v>
      </c>
      <c r="K22" s="8" t="b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8" t="b">
        <v>0</v>
      </c>
    </row>
    <row r="23" spans="1:19">
      <c r="A23" s="3" t="s">
        <v>158</v>
      </c>
      <c r="B23" s="3" t="s">
        <v>40</v>
      </c>
      <c r="C23" s="3" t="s">
        <v>156</v>
      </c>
      <c r="D23" s="3" t="s">
        <v>157</v>
      </c>
      <c r="E23" s="6">
        <v>2900</v>
      </c>
      <c r="F23" s="3" t="s">
        <v>71</v>
      </c>
      <c r="G23" s="9">
        <v>0.98</v>
      </c>
      <c r="H23" s="3" t="s">
        <v>44</v>
      </c>
      <c r="I23" s="3" t="s">
        <v>60</v>
      </c>
      <c r="J23" s="8" t="b">
        <v>0</v>
      </c>
      <c r="K23" s="8" t="b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8" t="b">
        <v>0</v>
      </c>
    </row>
    <row r="24" spans="1:19">
      <c r="A24" s="3" t="s">
        <v>161</v>
      </c>
      <c r="B24" s="3" t="s">
        <v>40</v>
      </c>
      <c r="C24" s="3" t="s">
        <v>159</v>
      </c>
      <c r="D24" s="3" t="s">
        <v>160</v>
      </c>
      <c r="E24" s="6">
        <v>2400</v>
      </c>
      <c r="F24" s="3" t="s">
        <v>71</v>
      </c>
      <c r="G24" s="9">
        <v>0.95</v>
      </c>
      <c r="H24" s="3" t="s">
        <v>44</v>
      </c>
      <c r="I24" s="3" t="s">
        <v>60</v>
      </c>
      <c r="J24" s="8" t="b">
        <v>0</v>
      </c>
      <c r="K24" s="8" t="b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8" t="b">
        <v>0</v>
      </c>
    </row>
    <row r="25" spans="1:19">
      <c r="A25" s="3" t="s">
        <v>163</v>
      </c>
      <c r="B25" s="3" t="s">
        <v>40</v>
      </c>
      <c r="C25" s="3" t="s">
        <v>162</v>
      </c>
      <c r="D25" s="3" t="s">
        <v>162</v>
      </c>
      <c r="E25" s="6">
        <v>4400</v>
      </c>
      <c r="F25" s="3" t="s">
        <v>70</v>
      </c>
      <c r="G25" s="9">
        <v>1.1499999999999999</v>
      </c>
      <c r="H25" s="3" t="s">
        <v>44</v>
      </c>
      <c r="I25" s="3" t="s">
        <v>60</v>
      </c>
      <c r="J25" s="8" t="b">
        <v>0</v>
      </c>
      <c r="K25" s="8" t="b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8" t="b">
        <v>0</v>
      </c>
    </row>
    <row r="26" spans="1:19">
      <c r="A26" s="3" t="s">
        <v>166</v>
      </c>
      <c r="B26" s="3" t="s">
        <v>40</v>
      </c>
      <c r="C26" s="3" t="s">
        <v>164</v>
      </c>
      <c r="D26" s="3" t="s">
        <v>165</v>
      </c>
      <c r="E26" s="6">
        <v>3600</v>
      </c>
      <c r="F26" s="3" t="s">
        <v>70</v>
      </c>
      <c r="G26" s="9">
        <v>1.1200000000000001</v>
      </c>
      <c r="H26" s="3" t="s">
        <v>44</v>
      </c>
      <c r="I26" s="3" t="s">
        <v>60</v>
      </c>
      <c r="J26" s="8" t="b">
        <v>0</v>
      </c>
      <c r="K26" s="8" t="b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8" t="b">
        <v>0</v>
      </c>
    </row>
    <row r="27" spans="1:19">
      <c r="A27" s="3" t="s">
        <v>169</v>
      </c>
      <c r="B27" s="3" t="s">
        <v>40</v>
      </c>
      <c r="C27" s="3" t="s">
        <v>167</v>
      </c>
      <c r="D27" s="3" t="s">
        <v>168</v>
      </c>
      <c r="E27" s="6">
        <v>2400</v>
      </c>
      <c r="F27" s="3" t="s">
        <v>71</v>
      </c>
      <c r="G27" s="9">
        <v>0.88</v>
      </c>
      <c r="H27" s="3" t="s">
        <v>44</v>
      </c>
      <c r="I27" s="3" t="s">
        <v>60</v>
      </c>
      <c r="J27" s="8" t="b">
        <v>0</v>
      </c>
      <c r="K27" s="8" t="b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8" t="b">
        <v>0</v>
      </c>
    </row>
    <row r="28" spans="1:19">
      <c r="A28" s="3" t="s">
        <v>172</v>
      </c>
      <c r="B28" s="3" t="s">
        <v>40</v>
      </c>
      <c r="C28" s="3" t="s">
        <v>170</v>
      </c>
      <c r="D28" s="3" t="s">
        <v>171</v>
      </c>
      <c r="E28" s="6">
        <v>1900</v>
      </c>
      <c r="F28" s="3" t="s">
        <v>71</v>
      </c>
      <c r="G28" s="9">
        <v>0.85</v>
      </c>
      <c r="H28" s="3" t="s">
        <v>44</v>
      </c>
      <c r="I28" s="3" t="s">
        <v>60</v>
      </c>
      <c r="J28" s="8" t="b">
        <v>0</v>
      </c>
      <c r="K28" s="8" t="b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8" t="b">
        <v>0</v>
      </c>
    </row>
    <row r="29" spans="1:19">
      <c r="A29" s="3" t="s">
        <v>174</v>
      </c>
      <c r="B29" s="3" t="s">
        <v>40</v>
      </c>
      <c r="C29" s="3" t="s">
        <v>173</v>
      </c>
      <c r="D29" s="3" t="s">
        <v>173</v>
      </c>
      <c r="E29" s="6">
        <v>6600</v>
      </c>
      <c r="F29" s="3" t="s">
        <v>69</v>
      </c>
      <c r="G29" s="9">
        <v>1.75</v>
      </c>
      <c r="H29" s="3" t="s">
        <v>44</v>
      </c>
      <c r="I29" s="3" t="s">
        <v>61</v>
      </c>
      <c r="J29" s="8" t="b">
        <v>0</v>
      </c>
      <c r="K29" s="8" t="b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8" t="b">
        <v>0</v>
      </c>
    </row>
    <row r="30" spans="1:19">
      <c r="A30" s="3" t="s">
        <v>177</v>
      </c>
      <c r="B30" s="3" t="s">
        <v>40</v>
      </c>
      <c r="C30" s="3" t="s">
        <v>175</v>
      </c>
      <c r="D30" s="3" t="s">
        <v>176</v>
      </c>
      <c r="E30" s="6">
        <v>5400</v>
      </c>
      <c r="F30" s="3" t="s">
        <v>69</v>
      </c>
      <c r="G30" s="9">
        <v>1.68</v>
      </c>
      <c r="H30" s="3" t="s">
        <v>44</v>
      </c>
      <c r="I30" s="3" t="s">
        <v>61</v>
      </c>
      <c r="J30" s="8" t="b">
        <v>0</v>
      </c>
      <c r="K30" s="8" t="b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8" t="b">
        <v>0</v>
      </c>
    </row>
    <row r="31" spans="1:19">
      <c r="A31" s="3" t="s">
        <v>180</v>
      </c>
      <c r="B31" s="3" t="s">
        <v>40</v>
      </c>
      <c r="C31" s="3" t="s">
        <v>178</v>
      </c>
      <c r="D31" s="3" t="s">
        <v>179</v>
      </c>
      <c r="E31" s="6">
        <v>8100</v>
      </c>
      <c r="F31" s="3" t="s">
        <v>70</v>
      </c>
      <c r="G31" s="9">
        <v>0.45</v>
      </c>
      <c r="H31" s="3" t="s">
        <v>46</v>
      </c>
      <c r="I31" s="3" t="s">
        <v>64</v>
      </c>
      <c r="J31" s="8" t="b">
        <v>0</v>
      </c>
      <c r="K31" s="8" t="b">
        <v>1</v>
      </c>
      <c r="L31" s="6">
        <v>2</v>
      </c>
      <c r="M31" s="6">
        <v>1</v>
      </c>
      <c r="N31" s="6">
        <v>2750</v>
      </c>
      <c r="O31" s="6">
        <v>1</v>
      </c>
      <c r="P31" s="6">
        <v>1</v>
      </c>
      <c r="Q31" s="6">
        <v>0</v>
      </c>
      <c r="R31" s="6">
        <v>0</v>
      </c>
      <c r="S31" s="8" t="b">
        <v>0</v>
      </c>
    </row>
    <row r="32" spans="1:19">
      <c r="A32" s="3" t="s">
        <v>182</v>
      </c>
      <c r="B32" s="3" t="s">
        <v>40</v>
      </c>
      <c r="C32" s="3" t="s">
        <v>181</v>
      </c>
      <c r="D32" s="3" t="s">
        <v>181</v>
      </c>
      <c r="E32" s="6">
        <v>6600</v>
      </c>
      <c r="F32" s="3" t="s">
        <v>70</v>
      </c>
      <c r="G32" s="9">
        <v>0.42</v>
      </c>
      <c r="H32" s="3" t="s">
        <v>46</v>
      </c>
      <c r="I32" s="3" t="s">
        <v>64</v>
      </c>
      <c r="J32" s="8" t="b">
        <v>0</v>
      </c>
      <c r="K32" s="8" t="b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8" t="b">
        <v>0</v>
      </c>
    </row>
    <row r="33" spans="1:19">
      <c r="A33" s="3" t="s">
        <v>185</v>
      </c>
      <c r="B33" s="3" t="s">
        <v>40</v>
      </c>
      <c r="C33" s="3" t="s">
        <v>183</v>
      </c>
      <c r="D33" s="3" t="s">
        <v>184</v>
      </c>
      <c r="E33" s="6">
        <v>3600</v>
      </c>
      <c r="F33" s="3" t="s">
        <v>71</v>
      </c>
      <c r="G33" s="9">
        <v>0.22</v>
      </c>
      <c r="H33" s="3" t="s">
        <v>46</v>
      </c>
      <c r="I33" s="3" t="s">
        <v>66</v>
      </c>
      <c r="J33" s="8" t="b">
        <v>0</v>
      </c>
      <c r="K33" s="8" t="b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8" t="b">
        <v>0</v>
      </c>
    </row>
    <row r="34" spans="1:19">
      <c r="A34" s="3" t="s">
        <v>188</v>
      </c>
      <c r="B34" s="3" t="s">
        <v>40</v>
      </c>
      <c r="C34" s="3" t="s">
        <v>186</v>
      </c>
      <c r="D34" s="3" t="s">
        <v>187</v>
      </c>
      <c r="E34" s="6">
        <v>2900</v>
      </c>
      <c r="F34" s="3" t="s">
        <v>71</v>
      </c>
      <c r="G34" s="9">
        <v>0.18</v>
      </c>
      <c r="H34" s="3" t="s">
        <v>46</v>
      </c>
      <c r="I34" s="3" t="s">
        <v>66</v>
      </c>
      <c r="J34" s="8" t="b">
        <v>0</v>
      </c>
      <c r="K34" s="8" t="b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8" t="b">
        <v>0</v>
      </c>
    </row>
    <row r="35" spans="1:19">
      <c r="A35" s="3" t="s">
        <v>190</v>
      </c>
      <c r="B35" s="3" t="s">
        <v>40</v>
      </c>
      <c r="C35" s="3" t="s">
        <v>189</v>
      </c>
      <c r="D35" s="3" t="s">
        <v>189</v>
      </c>
      <c r="E35" s="6">
        <v>1900</v>
      </c>
      <c r="F35" s="3" t="s">
        <v>71</v>
      </c>
      <c r="G35" s="9">
        <v>1.1499999999999999</v>
      </c>
      <c r="H35" s="3" t="s">
        <v>44</v>
      </c>
      <c r="I35" s="3" t="s">
        <v>65</v>
      </c>
      <c r="J35" s="8" t="b">
        <v>0</v>
      </c>
      <c r="K35" s="8" t="b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8" t="b">
        <v>0</v>
      </c>
    </row>
    <row r="36" spans="1:19">
      <c r="A36" s="3" t="s">
        <v>193</v>
      </c>
      <c r="B36" s="3" t="s">
        <v>40</v>
      </c>
      <c r="C36" s="3" t="s">
        <v>191</v>
      </c>
      <c r="D36" s="3" t="s">
        <v>192</v>
      </c>
      <c r="E36" s="6">
        <v>1600</v>
      </c>
      <c r="F36" s="3" t="s">
        <v>71</v>
      </c>
      <c r="G36" s="9">
        <v>1.1200000000000001</v>
      </c>
      <c r="H36" s="3" t="s">
        <v>44</v>
      </c>
      <c r="I36" s="3" t="s">
        <v>65</v>
      </c>
      <c r="J36" s="8" t="b">
        <v>0</v>
      </c>
      <c r="K36" s="8" t="b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8" t="b">
        <v>0</v>
      </c>
    </row>
    <row r="37" spans="1:19">
      <c r="A37" s="3" t="s">
        <v>196</v>
      </c>
      <c r="B37" s="3" t="s">
        <v>40</v>
      </c>
      <c r="C37" s="3" t="s">
        <v>194</v>
      </c>
      <c r="D37" s="3" t="s">
        <v>195</v>
      </c>
      <c r="E37" s="6">
        <v>5400</v>
      </c>
      <c r="F37" s="3" t="s">
        <v>69</v>
      </c>
      <c r="G37" s="9">
        <v>1.82</v>
      </c>
      <c r="H37" s="3" t="s">
        <v>44</v>
      </c>
      <c r="I37" s="3" t="s">
        <v>62</v>
      </c>
      <c r="J37" s="8" t="b">
        <v>0</v>
      </c>
      <c r="K37" s="8" t="b">
        <v>1</v>
      </c>
      <c r="L37" s="6">
        <v>2</v>
      </c>
      <c r="M37" s="6">
        <v>1</v>
      </c>
      <c r="N37" s="6">
        <v>1830</v>
      </c>
      <c r="O37" s="6">
        <v>1</v>
      </c>
      <c r="P37" s="6">
        <v>1</v>
      </c>
      <c r="Q37" s="6">
        <v>0</v>
      </c>
      <c r="R37" s="6">
        <v>0</v>
      </c>
      <c r="S37" s="8" t="b">
        <v>0</v>
      </c>
    </row>
    <row r="38" spans="1:19">
      <c r="A38" s="3" t="s">
        <v>198</v>
      </c>
      <c r="B38" s="3" t="s">
        <v>40</v>
      </c>
      <c r="C38" s="3" t="s">
        <v>197</v>
      </c>
      <c r="D38" s="3" t="s">
        <v>197</v>
      </c>
      <c r="E38" s="6">
        <v>9900</v>
      </c>
      <c r="F38" s="3" t="s">
        <v>69</v>
      </c>
      <c r="G38" s="9">
        <v>1.35</v>
      </c>
      <c r="H38" s="3" t="s">
        <v>44</v>
      </c>
      <c r="I38" s="3" t="s">
        <v>61</v>
      </c>
      <c r="J38" s="8" t="b">
        <v>0</v>
      </c>
      <c r="K38" s="8" t="b">
        <v>1</v>
      </c>
      <c r="L38" s="6">
        <v>2</v>
      </c>
      <c r="M38" s="6">
        <v>1</v>
      </c>
      <c r="N38" s="6">
        <v>3100</v>
      </c>
      <c r="O38" s="6">
        <v>0</v>
      </c>
      <c r="P38" s="6">
        <v>2</v>
      </c>
      <c r="Q38" s="6">
        <v>0</v>
      </c>
      <c r="R38" s="6">
        <v>0</v>
      </c>
      <c r="S38" s="8" t="b">
        <v>0</v>
      </c>
    </row>
    <row r="39" spans="1:19">
      <c r="A39" s="3" t="s">
        <v>201</v>
      </c>
      <c r="B39" s="3" t="s">
        <v>40</v>
      </c>
      <c r="C39" s="3" t="s">
        <v>199</v>
      </c>
      <c r="D39" s="3" t="s">
        <v>200</v>
      </c>
      <c r="E39" s="6">
        <v>8100</v>
      </c>
      <c r="F39" s="3" t="s">
        <v>69</v>
      </c>
      <c r="G39" s="9">
        <v>1.28</v>
      </c>
      <c r="H39" s="3" t="s">
        <v>44</v>
      </c>
      <c r="I39" s="3" t="s">
        <v>61</v>
      </c>
      <c r="J39" s="8" t="b">
        <v>0</v>
      </c>
      <c r="K39" s="8" t="b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8" t="b">
        <v>0</v>
      </c>
    </row>
    <row r="40" spans="1:19">
      <c r="A40" s="3" t="s">
        <v>203</v>
      </c>
      <c r="B40" s="3" t="s">
        <v>40</v>
      </c>
      <c r="C40" s="3" t="s">
        <v>202</v>
      </c>
      <c r="D40" s="3" t="s">
        <v>202</v>
      </c>
      <c r="E40" s="6">
        <v>2400</v>
      </c>
      <c r="F40" s="3" t="s">
        <v>70</v>
      </c>
      <c r="G40" s="9">
        <v>0.95</v>
      </c>
      <c r="H40" s="3" t="s">
        <v>44</v>
      </c>
      <c r="I40" s="3" t="s">
        <v>66</v>
      </c>
      <c r="J40" s="8" t="b">
        <v>0</v>
      </c>
      <c r="K40" s="8" t="b">
        <v>1</v>
      </c>
      <c r="L40" s="6">
        <v>1</v>
      </c>
      <c r="M40" s="6">
        <v>1</v>
      </c>
      <c r="N40" s="6">
        <v>550</v>
      </c>
      <c r="O40" s="6">
        <v>0</v>
      </c>
      <c r="P40" s="6">
        <v>1</v>
      </c>
      <c r="Q40" s="6">
        <v>0</v>
      </c>
      <c r="R40" s="6">
        <v>0</v>
      </c>
      <c r="S40" s="8" t="b">
        <v>0</v>
      </c>
    </row>
    <row r="41" spans="1:19">
      <c r="A41" s="3" t="s">
        <v>205</v>
      </c>
      <c r="B41" s="3" t="s">
        <v>40</v>
      </c>
      <c r="C41" s="3" t="s">
        <v>204</v>
      </c>
      <c r="D41" s="3" t="s">
        <v>204</v>
      </c>
      <c r="E41" s="6">
        <v>22200</v>
      </c>
      <c r="F41" s="3" t="s">
        <v>69</v>
      </c>
      <c r="G41" s="9">
        <v>0.62</v>
      </c>
      <c r="H41" s="3" t="s">
        <v>45</v>
      </c>
      <c r="I41" s="3" t="s">
        <v>59</v>
      </c>
      <c r="J41" s="8" t="b">
        <v>0</v>
      </c>
      <c r="K41" s="8" t="b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8" t="b">
        <v>0</v>
      </c>
    </row>
    <row r="42" spans="1:19">
      <c r="A42" s="3" t="s">
        <v>207</v>
      </c>
      <c r="B42" s="3" t="s">
        <v>40</v>
      </c>
      <c r="C42" s="3" t="s">
        <v>206</v>
      </c>
      <c r="D42" s="3" t="s">
        <v>206</v>
      </c>
      <c r="E42" s="6">
        <v>3600</v>
      </c>
      <c r="F42" s="3" t="s">
        <v>70</v>
      </c>
      <c r="G42" s="9">
        <v>1.05</v>
      </c>
      <c r="H42" s="3" t="s">
        <v>44</v>
      </c>
      <c r="I42" s="3" t="s">
        <v>60</v>
      </c>
      <c r="J42" s="8" t="b">
        <v>0</v>
      </c>
      <c r="K42" s="8" t="b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8" t="b">
        <v>0</v>
      </c>
    </row>
    <row r="43" spans="1:19">
      <c r="A43" s="3" t="s">
        <v>210</v>
      </c>
      <c r="B43" s="3" t="s">
        <v>40</v>
      </c>
      <c r="C43" s="3" t="s">
        <v>208</v>
      </c>
      <c r="D43" s="3" t="s">
        <v>209</v>
      </c>
      <c r="E43" s="6">
        <v>2900</v>
      </c>
      <c r="F43" s="3" t="s">
        <v>70</v>
      </c>
      <c r="G43" s="9">
        <v>1.02</v>
      </c>
      <c r="H43" s="3" t="s">
        <v>44</v>
      </c>
      <c r="I43" s="3" t="s">
        <v>60</v>
      </c>
      <c r="J43" s="8" t="b">
        <v>0</v>
      </c>
      <c r="K43" s="8" t="b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8" t="b">
        <v>0</v>
      </c>
    </row>
    <row r="44" spans="1:19">
      <c r="A44" s="3" t="s">
        <v>212</v>
      </c>
      <c r="B44" s="3" t="s">
        <v>40</v>
      </c>
      <c r="C44" s="3" t="s">
        <v>211</v>
      </c>
      <c r="D44" s="3" t="s">
        <v>211</v>
      </c>
      <c r="E44" s="6">
        <v>2900</v>
      </c>
      <c r="F44" s="3" t="s">
        <v>70</v>
      </c>
      <c r="G44" s="9">
        <v>0.98</v>
      </c>
      <c r="H44" s="3" t="s">
        <v>44</v>
      </c>
      <c r="I44" s="3" t="s">
        <v>60</v>
      </c>
      <c r="J44" s="8" t="b">
        <v>0</v>
      </c>
      <c r="K44" s="8" t="b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8" t="b">
        <v>0</v>
      </c>
    </row>
    <row r="45" spans="1:19">
      <c r="A45" s="3" t="s">
        <v>215</v>
      </c>
      <c r="B45" s="3" t="s">
        <v>40</v>
      </c>
      <c r="C45" s="3" t="s">
        <v>213</v>
      </c>
      <c r="D45" s="3" t="s">
        <v>214</v>
      </c>
      <c r="E45" s="6">
        <v>2400</v>
      </c>
      <c r="F45" s="3" t="s">
        <v>71</v>
      </c>
      <c r="G45" s="9">
        <v>0.92</v>
      </c>
      <c r="H45" s="3" t="s">
        <v>44</v>
      </c>
      <c r="I45" s="3" t="s">
        <v>60</v>
      </c>
      <c r="J45" s="8" t="b">
        <v>0</v>
      </c>
      <c r="K45" s="8" t="b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8" t="b">
        <v>0</v>
      </c>
    </row>
    <row r="46" spans="1:19">
      <c r="A46" s="3" t="s">
        <v>217</v>
      </c>
      <c r="B46" s="3" t="s">
        <v>40</v>
      </c>
      <c r="C46" s="3" t="s">
        <v>216</v>
      </c>
      <c r="D46" s="3" t="s">
        <v>216</v>
      </c>
      <c r="E46" s="6">
        <v>1600</v>
      </c>
      <c r="F46" s="3" t="s">
        <v>71</v>
      </c>
      <c r="G46" s="9">
        <v>1.25</v>
      </c>
      <c r="H46" s="3" t="s">
        <v>44</v>
      </c>
      <c r="I46" s="3" t="s">
        <v>60</v>
      </c>
      <c r="J46" s="8" t="b">
        <v>0</v>
      </c>
      <c r="K46" s="8" t="b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8" t="b">
        <v>0</v>
      </c>
    </row>
    <row r="47" spans="1:19">
      <c r="A47" s="3" t="s">
        <v>220</v>
      </c>
      <c r="B47" s="3" t="s">
        <v>40</v>
      </c>
      <c r="C47" s="3" t="s">
        <v>218</v>
      </c>
      <c r="D47" s="3" t="s">
        <v>219</v>
      </c>
      <c r="E47" s="6">
        <v>1300</v>
      </c>
      <c r="F47" s="3" t="s">
        <v>71</v>
      </c>
      <c r="G47" s="9">
        <v>1.22</v>
      </c>
      <c r="H47" s="3" t="s">
        <v>44</v>
      </c>
      <c r="I47" s="3" t="s">
        <v>60</v>
      </c>
      <c r="J47" s="8" t="b">
        <v>0</v>
      </c>
      <c r="K47" s="8" t="b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8" t="b">
        <v>0</v>
      </c>
    </row>
    <row r="48" spans="1:19">
      <c r="A48" s="3" t="s">
        <v>223</v>
      </c>
      <c r="B48" s="3" t="s">
        <v>40</v>
      </c>
      <c r="C48" s="3" t="s">
        <v>221</v>
      </c>
      <c r="D48" s="3" t="s">
        <v>222</v>
      </c>
      <c r="E48" s="6">
        <v>1900</v>
      </c>
      <c r="F48" s="3" t="s">
        <v>71</v>
      </c>
      <c r="G48" s="9">
        <v>1.35</v>
      </c>
      <c r="H48" s="3" t="s">
        <v>44</v>
      </c>
      <c r="I48" s="3" t="s">
        <v>60</v>
      </c>
      <c r="J48" s="8" t="b">
        <v>0</v>
      </c>
      <c r="K48" s="8" t="b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8" t="b">
        <v>0</v>
      </c>
    </row>
    <row r="49" spans="1:19">
      <c r="A49" s="3" t="s">
        <v>226</v>
      </c>
      <c r="B49" s="3" t="s">
        <v>40</v>
      </c>
      <c r="C49" s="3" t="s">
        <v>224</v>
      </c>
      <c r="D49" s="3" t="s">
        <v>225</v>
      </c>
      <c r="E49" s="6">
        <v>1600</v>
      </c>
      <c r="F49" s="3" t="s">
        <v>71</v>
      </c>
      <c r="G49" s="9">
        <v>1.32</v>
      </c>
      <c r="H49" s="3" t="s">
        <v>44</v>
      </c>
      <c r="I49" s="3" t="s">
        <v>60</v>
      </c>
      <c r="J49" s="8" t="b">
        <v>0</v>
      </c>
      <c r="K49" s="8" t="b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8" t="b">
        <v>0</v>
      </c>
    </row>
    <row r="50" spans="1:19">
      <c r="A50" s="3" t="s">
        <v>229</v>
      </c>
      <c r="B50" s="3" t="s">
        <v>40</v>
      </c>
      <c r="C50" s="3" t="s">
        <v>227</v>
      </c>
      <c r="D50" s="3" t="s">
        <v>228</v>
      </c>
      <c r="E50" s="6">
        <v>3600</v>
      </c>
      <c r="F50" s="3" t="s">
        <v>71</v>
      </c>
      <c r="G50" s="9">
        <v>0.38</v>
      </c>
      <c r="H50" s="3" t="s">
        <v>46</v>
      </c>
      <c r="I50" s="3" t="s">
        <v>64</v>
      </c>
      <c r="J50" s="8" t="b">
        <v>0</v>
      </c>
      <c r="K50" s="8" t="b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8" t="b">
        <v>0</v>
      </c>
    </row>
    <row r="51" spans="1:19">
      <c r="A51" s="3" t="s">
        <v>231</v>
      </c>
      <c r="B51" s="3" t="s">
        <v>40</v>
      </c>
      <c r="C51" s="3" t="s">
        <v>230</v>
      </c>
      <c r="D51" s="3" t="s">
        <v>230</v>
      </c>
      <c r="E51" s="6">
        <v>2900</v>
      </c>
      <c r="F51" s="3" t="s">
        <v>71</v>
      </c>
      <c r="G51" s="9">
        <v>0.35</v>
      </c>
      <c r="H51" s="3" t="s">
        <v>46</v>
      </c>
      <c r="I51" s="3" t="s">
        <v>64</v>
      </c>
      <c r="J51" s="8" t="b">
        <v>0</v>
      </c>
      <c r="K51" s="8" t="b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8" t="b">
        <v>0</v>
      </c>
    </row>
    <row r="52" spans="1:19">
      <c r="A52" s="3" t="s">
        <v>233</v>
      </c>
      <c r="B52" s="3" t="s">
        <v>40</v>
      </c>
      <c r="C52" s="3" t="s">
        <v>232</v>
      </c>
      <c r="D52" s="3" t="s">
        <v>232</v>
      </c>
      <c r="E52" s="6">
        <v>18100</v>
      </c>
      <c r="F52" s="3" t="s">
        <v>69</v>
      </c>
      <c r="G52" s="9">
        <v>1.88</v>
      </c>
      <c r="H52" s="3" t="s">
        <v>44</v>
      </c>
      <c r="I52" s="3" t="s">
        <v>60</v>
      </c>
      <c r="J52" s="8" t="b">
        <v>1</v>
      </c>
      <c r="K52" s="8" t="b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8" t="b">
        <v>1</v>
      </c>
    </row>
    <row r="53" spans="1:19">
      <c r="A53" s="3" t="s">
        <v>235</v>
      </c>
      <c r="B53" s="3" t="s">
        <v>40</v>
      </c>
      <c r="C53" s="3" t="s">
        <v>234</v>
      </c>
      <c r="D53" s="3" t="s">
        <v>234</v>
      </c>
      <c r="E53" s="6">
        <v>8100</v>
      </c>
      <c r="F53" s="3" t="s">
        <v>69</v>
      </c>
      <c r="G53" s="9">
        <v>1.72</v>
      </c>
      <c r="H53" s="3" t="s">
        <v>44</v>
      </c>
      <c r="I53" s="3" t="s">
        <v>60</v>
      </c>
      <c r="J53" s="8" t="b">
        <v>0</v>
      </c>
      <c r="K53" s="8" t="b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8" t="b">
        <v>0</v>
      </c>
    </row>
    <row r="54" spans="1:19">
      <c r="A54" s="3" t="s">
        <v>237</v>
      </c>
      <c r="B54" s="3" t="s">
        <v>40</v>
      </c>
      <c r="C54" s="3" t="s">
        <v>236</v>
      </c>
      <c r="D54" s="3" t="s">
        <v>236</v>
      </c>
      <c r="E54" s="6">
        <v>6600</v>
      </c>
      <c r="F54" s="3" t="s">
        <v>69</v>
      </c>
      <c r="G54" s="9">
        <v>1.68</v>
      </c>
      <c r="H54" s="3" t="s">
        <v>44</v>
      </c>
      <c r="I54" s="3" t="s">
        <v>60</v>
      </c>
      <c r="J54" s="8" t="b">
        <v>0</v>
      </c>
      <c r="K54" s="8" t="b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8" t="b">
        <v>0</v>
      </c>
    </row>
    <row r="55" spans="1:19">
      <c r="A55" s="3" t="s">
        <v>239</v>
      </c>
      <c r="B55" s="3" t="s">
        <v>40</v>
      </c>
      <c r="C55" s="3" t="s">
        <v>238</v>
      </c>
      <c r="D55" s="3" t="s">
        <v>238</v>
      </c>
      <c r="E55" s="6">
        <v>4400</v>
      </c>
      <c r="F55" s="3" t="s">
        <v>69</v>
      </c>
      <c r="G55" s="9">
        <v>1.78</v>
      </c>
      <c r="H55" s="3" t="s">
        <v>44</v>
      </c>
      <c r="I55" s="3" t="s">
        <v>62</v>
      </c>
      <c r="J55" s="8" t="b">
        <v>0</v>
      </c>
      <c r="K55" s="8" t="b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8" t="b">
        <v>0</v>
      </c>
    </row>
    <row r="56" spans="1:19">
      <c r="A56" s="3" t="s">
        <v>241</v>
      </c>
      <c r="B56" s="3" t="s">
        <v>40</v>
      </c>
      <c r="C56" s="3" t="s">
        <v>240</v>
      </c>
      <c r="D56" s="3" t="s">
        <v>240</v>
      </c>
      <c r="E56" s="6">
        <v>5400</v>
      </c>
      <c r="F56" s="3" t="s">
        <v>70</v>
      </c>
      <c r="G56" s="9">
        <v>1.25</v>
      </c>
      <c r="H56" s="3" t="s">
        <v>44</v>
      </c>
      <c r="I56" s="3" t="s">
        <v>60</v>
      </c>
      <c r="J56" s="8" t="b">
        <v>0</v>
      </c>
      <c r="K56" s="8" t="b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8" t="b">
        <v>0</v>
      </c>
    </row>
    <row r="57" spans="1:19">
      <c r="A57" s="3" t="s">
        <v>244</v>
      </c>
      <c r="B57" s="3" t="s">
        <v>40</v>
      </c>
      <c r="C57" s="3" t="s">
        <v>242</v>
      </c>
      <c r="D57" s="3" t="s">
        <v>243</v>
      </c>
      <c r="E57" s="6">
        <v>4400</v>
      </c>
      <c r="F57" s="3" t="s">
        <v>70</v>
      </c>
      <c r="G57" s="9">
        <v>1.22</v>
      </c>
      <c r="H57" s="3" t="s">
        <v>44</v>
      </c>
      <c r="I57" s="3" t="s">
        <v>60</v>
      </c>
      <c r="J57" s="8" t="b">
        <v>0</v>
      </c>
      <c r="K57" s="8" t="b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8" t="b">
        <v>0</v>
      </c>
    </row>
    <row r="58" spans="1:19">
      <c r="A58" s="3" t="s">
        <v>247</v>
      </c>
      <c r="B58" s="3" t="s">
        <v>40</v>
      </c>
      <c r="C58" s="3" t="s">
        <v>245</v>
      </c>
      <c r="D58" s="3" t="s">
        <v>246</v>
      </c>
      <c r="E58" s="6">
        <v>2400</v>
      </c>
      <c r="F58" s="3" t="s">
        <v>71</v>
      </c>
      <c r="G58" s="9">
        <v>1.1200000000000001</v>
      </c>
      <c r="H58" s="3" t="s">
        <v>44</v>
      </c>
      <c r="I58" s="3" t="s">
        <v>60</v>
      </c>
      <c r="J58" s="8" t="b">
        <v>0</v>
      </c>
      <c r="K58" s="8" t="b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8" t="b">
        <v>0</v>
      </c>
    </row>
    <row r="59" spans="1:19">
      <c r="A59" s="3" t="s">
        <v>250</v>
      </c>
      <c r="B59" s="3" t="s">
        <v>40</v>
      </c>
      <c r="C59" s="3" t="s">
        <v>248</v>
      </c>
      <c r="D59" s="3" t="s">
        <v>249</v>
      </c>
      <c r="E59" s="6">
        <v>1900</v>
      </c>
      <c r="F59" s="3" t="s">
        <v>71</v>
      </c>
      <c r="G59" s="9">
        <v>1.08</v>
      </c>
      <c r="H59" s="3" t="s">
        <v>44</v>
      </c>
      <c r="I59" s="3" t="s">
        <v>60</v>
      </c>
      <c r="J59" s="8" t="b">
        <v>0</v>
      </c>
      <c r="K59" s="8" t="b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8" t="b">
        <v>0</v>
      </c>
    </row>
    <row r="60" spans="1:19">
      <c r="A60" s="3" t="s">
        <v>252</v>
      </c>
      <c r="B60" s="3" t="s">
        <v>40</v>
      </c>
      <c r="C60" s="3" t="s">
        <v>251</v>
      </c>
      <c r="D60" s="3" t="s">
        <v>251</v>
      </c>
      <c r="E60" s="6">
        <v>22200</v>
      </c>
      <c r="F60" s="3" t="s">
        <v>69</v>
      </c>
      <c r="G60" s="9">
        <v>0.55000000000000004</v>
      </c>
      <c r="H60" s="3" t="s">
        <v>46</v>
      </c>
      <c r="I60" s="3" t="s">
        <v>59</v>
      </c>
      <c r="J60" s="8" t="b">
        <v>0</v>
      </c>
      <c r="K60" s="8" t="b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8" t="b">
        <v>0</v>
      </c>
    </row>
    <row r="61" spans="1:19">
      <c r="A61" s="3" t="s">
        <v>254</v>
      </c>
      <c r="B61" s="3" t="s">
        <v>40</v>
      </c>
      <c r="C61" s="3" t="s">
        <v>253</v>
      </c>
      <c r="D61" s="3" t="s">
        <v>253</v>
      </c>
      <c r="E61" s="6">
        <v>18100</v>
      </c>
      <c r="F61" s="3" t="s">
        <v>69</v>
      </c>
      <c r="G61" s="9">
        <v>1.65</v>
      </c>
      <c r="H61" s="3" t="s">
        <v>44</v>
      </c>
      <c r="I61" s="3" t="s">
        <v>59</v>
      </c>
      <c r="J61" s="8" t="b">
        <v>0</v>
      </c>
      <c r="K61" s="8" t="b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8" t="b">
        <v>0</v>
      </c>
    </row>
    <row r="62" spans="1:19">
      <c r="A62" s="3" t="s">
        <v>256</v>
      </c>
      <c r="B62" s="3" t="s">
        <v>40</v>
      </c>
      <c r="C62" s="3" t="s">
        <v>255</v>
      </c>
      <c r="D62" s="3" t="s">
        <v>255</v>
      </c>
      <c r="E62" s="6">
        <v>2400</v>
      </c>
      <c r="F62" s="3" t="s">
        <v>70</v>
      </c>
      <c r="G62" s="9">
        <v>1.18</v>
      </c>
      <c r="H62" s="3" t="s">
        <v>44</v>
      </c>
      <c r="I62" s="3" t="s">
        <v>60</v>
      </c>
      <c r="J62" s="8" t="b">
        <v>0</v>
      </c>
      <c r="K62" s="8" t="b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8" t="b">
        <v>0</v>
      </c>
    </row>
    <row r="63" spans="1:19">
      <c r="A63" s="3" t="s">
        <v>258</v>
      </c>
      <c r="B63" s="3" t="s">
        <v>40</v>
      </c>
      <c r="C63" s="3" t="s">
        <v>257</v>
      </c>
      <c r="D63" s="3" t="s">
        <v>257</v>
      </c>
      <c r="E63" s="6">
        <v>2900</v>
      </c>
      <c r="F63" s="3" t="s">
        <v>70</v>
      </c>
      <c r="G63" s="9">
        <v>1.22</v>
      </c>
      <c r="H63" s="3" t="s">
        <v>44</v>
      </c>
      <c r="I63" s="3" t="s">
        <v>60</v>
      </c>
      <c r="J63" s="8" t="b">
        <v>0</v>
      </c>
      <c r="K63" s="8" t="b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8" t="b">
        <v>0</v>
      </c>
    </row>
    <row r="64" spans="1:19">
      <c r="A64" s="3" t="s">
        <v>261</v>
      </c>
      <c r="B64" s="3" t="s">
        <v>40</v>
      </c>
      <c r="C64" s="3" t="s">
        <v>259</v>
      </c>
      <c r="D64" s="3" t="s">
        <v>260</v>
      </c>
      <c r="E64" s="6">
        <v>4400</v>
      </c>
      <c r="F64" s="3" t="s">
        <v>69</v>
      </c>
      <c r="G64" s="9">
        <v>1.95</v>
      </c>
      <c r="H64" s="3" t="s">
        <v>44</v>
      </c>
      <c r="I64" s="3" t="s">
        <v>63</v>
      </c>
      <c r="J64" s="8" t="b">
        <v>0</v>
      </c>
      <c r="K64" s="8" t="b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8" t="b">
        <v>0</v>
      </c>
    </row>
    <row r="65" spans="1:19">
      <c r="A65" s="3" t="s">
        <v>263</v>
      </c>
      <c r="B65" s="3" t="s">
        <v>40</v>
      </c>
      <c r="C65" s="3" t="s">
        <v>262</v>
      </c>
      <c r="D65" s="3" t="s">
        <v>262</v>
      </c>
      <c r="E65" s="6">
        <v>3600</v>
      </c>
      <c r="F65" s="3" t="s">
        <v>69</v>
      </c>
      <c r="G65" s="9">
        <v>1.88</v>
      </c>
      <c r="H65" s="3" t="s">
        <v>44</v>
      </c>
      <c r="I65" s="3" t="s">
        <v>63</v>
      </c>
      <c r="J65" s="8" t="b">
        <v>0</v>
      </c>
      <c r="K65" s="8" t="b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8" t="b">
        <v>0</v>
      </c>
    </row>
    <row r="66" spans="1:19">
      <c r="A66" s="3" t="s">
        <v>265</v>
      </c>
      <c r="B66" s="3" t="s">
        <v>40</v>
      </c>
      <c r="C66" s="3" t="s">
        <v>264</v>
      </c>
      <c r="D66" s="3" t="s">
        <v>264</v>
      </c>
      <c r="E66" s="6">
        <v>2900</v>
      </c>
      <c r="F66" s="3" t="s">
        <v>70</v>
      </c>
      <c r="G66" s="9">
        <v>2.15</v>
      </c>
      <c r="H66" s="3" t="s">
        <v>44</v>
      </c>
      <c r="I66" s="3" t="s">
        <v>60</v>
      </c>
      <c r="J66" s="8" t="b">
        <v>0</v>
      </c>
      <c r="K66" s="8" t="b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8" t="b">
        <v>0</v>
      </c>
    </row>
    <row r="67" spans="1:19">
      <c r="A67" s="3" t="s">
        <v>268</v>
      </c>
      <c r="B67" s="3" t="s">
        <v>40</v>
      </c>
      <c r="C67" s="3" t="s">
        <v>266</v>
      </c>
      <c r="D67" s="3" t="s">
        <v>267</v>
      </c>
      <c r="E67" s="6">
        <v>2400</v>
      </c>
      <c r="F67" s="3" t="s">
        <v>70</v>
      </c>
      <c r="G67" s="9">
        <v>2.08</v>
      </c>
      <c r="H67" s="3" t="s">
        <v>44</v>
      </c>
      <c r="I67" s="3" t="s">
        <v>60</v>
      </c>
      <c r="J67" s="8" t="b">
        <v>0</v>
      </c>
      <c r="K67" s="8" t="b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8" t="b">
        <v>0</v>
      </c>
    </row>
    <row r="68" spans="1:19">
      <c r="A68" s="3" t="s">
        <v>270</v>
      </c>
      <c r="B68" s="3" t="s">
        <v>40</v>
      </c>
      <c r="C68" s="3" t="s">
        <v>269</v>
      </c>
      <c r="D68" s="3" t="s">
        <v>269</v>
      </c>
      <c r="E68" s="6">
        <v>1900</v>
      </c>
      <c r="F68" s="3" t="s">
        <v>71</v>
      </c>
      <c r="G68" s="9">
        <v>1.45</v>
      </c>
      <c r="H68" s="3" t="s">
        <v>44</v>
      </c>
      <c r="I68" s="3" t="s">
        <v>60</v>
      </c>
      <c r="J68" s="8" t="b">
        <v>0</v>
      </c>
      <c r="K68" s="8" t="b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8" t="b">
        <v>0</v>
      </c>
    </row>
    <row r="69" spans="1:19">
      <c r="A69" s="3" t="s">
        <v>273</v>
      </c>
      <c r="B69" s="3" t="s">
        <v>40</v>
      </c>
      <c r="C69" s="3" t="s">
        <v>271</v>
      </c>
      <c r="D69" s="3" t="s">
        <v>272</v>
      </c>
      <c r="E69" s="6">
        <v>1300</v>
      </c>
      <c r="F69" s="3" t="s">
        <v>71</v>
      </c>
      <c r="G69" s="9">
        <v>0.15</v>
      </c>
      <c r="H69" s="3" t="s">
        <v>46</v>
      </c>
      <c r="I69" s="3" t="s">
        <v>66</v>
      </c>
      <c r="J69" s="8" t="b">
        <v>0</v>
      </c>
      <c r="K69" s="8" t="b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8" t="b">
        <v>0</v>
      </c>
    </row>
    <row r="70" spans="1:19">
      <c r="A70" s="3" t="s">
        <v>276</v>
      </c>
      <c r="B70" s="3" t="s">
        <v>40</v>
      </c>
      <c r="C70" s="3" t="s">
        <v>274</v>
      </c>
      <c r="D70" s="3" t="s">
        <v>275</v>
      </c>
      <c r="E70" s="6">
        <v>1000</v>
      </c>
      <c r="F70" s="3" t="s">
        <v>71</v>
      </c>
      <c r="G70" s="9">
        <v>0.82</v>
      </c>
      <c r="H70" s="3" t="s">
        <v>44</v>
      </c>
      <c r="I70" s="3" t="s">
        <v>60</v>
      </c>
      <c r="J70" s="8" t="b">
        <v>0</v>
      </c>
      <c r="K70" s="8" t="b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8" t="b">
        <v>0</v>
      </c>
    </row>
    <row r="71" spans="1:19">
      <c r="A71" s="3" t="s">
        <v>233</v>
      </c>
      <c r="B71" s="3" t="s">
        <v>40</v>
      </c>
      <c r="C71" s="3" t="s">
        <v>232</v>
      </c>
      <c r="D71" s="3" t="s">
        <v>232</v>
      </c>
      <c r="E71" s="6">
        <v>14800</v>
      </c>
      <c r="F71" s="3" t="s">
        <v>69</v>
      </c>
      <c r="G71" s="9">
        <v>1.92</v>
      </c>
      <c r="H71" s="3" t="s">
        <v>44</v>
      </c>
      <c r="I71" s="3" t="s">
        <v>60</v>
      </c>
      <c r="J71" s="8" t="b">
        <v>1</v>
      </c>
      <c r="K71" s="8" t="b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8" t="b">
        <v>1</v>
      </c>
    </row>
    <row r="72" spans="1:19">
      <c r="A72" s="3" t="s">
        <v>278</v>
      </c>
      <c r="B72" s="3" t="s">
        <v>41</v>
      </c>
      <c r="C72" s="3" t="s">
        <v>277</v>
      </c>
      <c r="D72" s="3" t="s">
        <v>277</v>
      </c>
      <c r="E72" s="6">
        <v>18100</v>
      </c>
      <c r="F72" s="3" t="s">
        <v>69</v>
      </c>
      <c r="G72" s="9">
        <v>1.72</v>
      </c>
      <c r="H72" s="3" t="s">
        <v>44</v>
      </c>
      <c r="I72" s="3" t="s">
        <v>60</v>
      </c>
      <c r="J72" s="8" t="b">
        <v>0</v>
      </c>
      <c r="K72" s="8" t="b">
        <v>1</v>
      </c>
      <c r="L72" s="6">
        <v>4</v>
      </c>
      <c r="M72" s="6">
        <v>1</v>
      </c>
      <c r="N72" s="6">
        <v>8450</v>
      </c>
      <c r="O72" s="6">
        <v>1</v>
      </c>
      <c r="P72" s="6">
        <v>2</v>
      </c>
      <c r="Q72" s="6">
        <v>1</v>
      </c>
      <c r="R72" s="6">
        <v>0</v>
      </c>
      <c r="S72" s="8" t="b">
        <v>0</v>
      </c>
    </row>
    <row r="73" spans="1:19">
      <c r="A73" s="3" t="s">
        <v>280</v>
      </c>
      <c r="B73" s="3" t="s">
        <v>41</v>
      </c>
      <c r="C73" s="3" t="s">
        <v>279</v>
      </c>
      <c r="D73" s="3" t="s">
        <v>279</v>
      </c>
      <c r="E73" s="6">
        <v>9900</v>
      </c>
      <c r="F73" s="3" t="s">
        <v>69</v>
      </c>
      <c r="G73" s="9">
        <v>1.65</v>
      </c>
      <c r="H73" s="3" t="s">
        <v>44</v>
      </c>
      <c r="I73" s="3" t="s">
        <v>60</v>
      </c>
      <c r="J73" s="8" t="b">
        <v>0</v>
      </c>
      <c r="K73" s="8" t="b">
        <v>1</v>
      </c>
      <c r="L73" s="6">
        <v>3</v>
      </c>
      <c r="M73" s="6">
        <v>1</v>
      </c>
      <c r="N73" s="6">
        <v>4400</v>
      </c>
      <c r="O73" s="6">
        <v>1</v>
      </c>
      <c r="P73" s="6">
        <v>1</v>
      </c>
      <c r="Q73" s="6">
        <v>1</v>
      </c>
      <c r="R73" s="6">
        <v>0</v>
      </c>
      <c r="S73" s="8" t="b">
        <v>0</v>
      </c>
    </row>
    <row r="74" spans="1:19">
      <c r="A74" s="3" t="s">
        <v>282</v>
      </c>
      <c r="B74" s="3" t="s">
        <v>41</v>
      </c>
      <c r="C74" s="3" t="s">
        <v>281</v>
      </c>
      <c r="D74" s="3" t="s">
        <v>281</v>
      </c>
      <c r="E74" s="6">
        <v>6600</v>
      </c>
      <c r="F74" s="3" t="s">
        <v>69</v>
      </c>
      <c r="G74" s="9">
        <v>1.58</v>
      </c>
      <c r="H74" s="3" t="s">
        <v>44</v>
      </c>
      <c r="I74" s="3" t="s">
        <v>60</v>
      </c>
      <c r="J74" s="8" t="b">
        <v>0</v>
      </c>
      <c r="K74" s="8" t="b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8" t="b">
        <v>0</v>
      </c>
    </row>
    <row r="75" spans="1:19">
      <c r="A75" s="3" t="s">
        <v>284</v>
      </c>
      <c r="B75" s="3" t="s">
        <v>41</v>
      </c>
      <c r="C75" s="3" t="s">
        <v>283</v>
      </c>
      <c r="D75" s="3" t="s">
        <v>283</v>
      </c>
      <c r="E75" s="6">
        <v>12100</v>
      </c>
      <c r="F75" s="3" t="s">
        <v>69</v>
      </c>
      <c r="G75" s="9">
        <v>1.85</v>
      </c>
      <c r="H75" s="3" t="s">
        <v>44</v>
      </c>
      <c r="I75" s="3" t="s">
        <v>60</v>
      </c>
      <c r="J75" s="8" t="b">
        <v>0</v>
      </c>
      <c r="K75" s="8" t="b">
        <v>1</v>
      </c>
      <c r="L75" s="6">
        <v>3</v>
      </c>
      <c r="M75" s="6">
        <v>1</v>
      </c>
      <c r="N75" s="6">
        <v>5300</v>
      </c>
      <c r="O75" s="6">
        <v>1</v>
      </c>
      <c r="P75" s="6">
        <v>1</v>
      </c>
      <c r="Q75" s="6">
        <v>1</v>
      </c>
      <c r="R75" s="6">
        <v>0</v>
      </c>
      <c r="S75" s="8" t="b">
        <v>0</v>
      </c>
    </row>
    <row r="76" spans="1:19">
      <c r="A76" s="3" t="s">
        <v>286</v>
      </c>
      <c r="B76" s="3" t="s">
        <v>41</v>
      </c>
      <c r="C76" s="3" t="s">
        <v>285</v>
      </c>
      <c r="D76" s="3" t="s">
        <v>285</v>
      </c>
      <c r="E76" s="6">
        <v>6600</v>
      </c>
      <c r="F76" s="3" t="s">
        <v>69</v>
      </c>
      <c r="G76" s="9">
        <v>1.78</v>
      </c>
      <c r="H76" s="3" t="s">
        <v>44</v>
      </c>
      <c r="I76" s="3" t="s">
        <v>60</v>
      </c>
      <c r="J76" s="8" t="b">
        <v>0</v>
      </c>
      <c r="K76" s="8" t="b">
        <v>1</v>
      </c>
      <c r="L76" s="6">
        <v>2</v>
      </c>
      <c r="M76" s="6">
        <v>1</v>
      </c>
      <c r="N76" s="6">
        <v>2270</v>
      </c>
      <c r="O76" s="6">
        <v>1</v>
      </c>
      <c r="P76" s="6">
        <v>1</v>
      </c>
      <c r="Q76" s="6">
        <v>0</v>
      </c>
      <c r="R76" s="6">
        <v>0</v>
      </c>
      <c r="S76" s="8" t="b">
        <v>0</v>
      </c>
    </row>
    <row r="77" spans="1:19">
      <c r="A77" s="3" t="s">
        <v>288</v>
      </c>
      <c r="B77" s="3" t="s">
        <v>41</v>
      </c>
      <c r="C77" s="3" t="s">
        <v>287</v>
      </c>
      <c r="D77" s="3" t="s">
        <v>287</v>
      </c>
      <c r="E77" s="6">
        <v>4400</v>
      </c>
      <c r="F77" s="3" t="s">
        <v>69</v>
      </c>
      <c r="G77" s="9">
        <v>1.72</v>
      </c>
      <c r="H77" s="3" t="s">
        <v>44</v>
      </c>
      <c r="I77" s="3" t="s">
        <v>60</v>
      </c>
      <c r="J77" s="8" t="b">
        <v>0</v>
      </c>
      <c r="K77" s="8" t="b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8" t="b">
        <v>0</v>
      </c>
    </row>
    <row r="78" spans="1:19">
      <c r="A78" s="3" t="s">
        <v>290</v>
      </c>
      <c r="B78" s="3" t="s">
        <v>41</v>
      </c>
      <c r="C78" s="3" t="s">
        <v>289</v>
      </c>
      <c r="D78" s="3" t="s">
        <v>289</v>
      </c>
      <c r="E78" s="6">
        <v>27100</v>
      </c>
      <c r="F78" s="3" t="s">
        <v>69</v>
      </c>
      <c r="G78" s="9">
        <v>1.45</v>
      </c>
      <c r="H78" s="3" t="s">
        <v>44</v>
      </c>
      <c r="I78" s="3" t="s">
        <v>61</v>
      </c>
      <c r="J78" s="8" t="b">
        <v>0</v>
      </c>
      <c r="K78" s="8" t="b">
        <v>1</v>
      </c>
      <c r="L78" s="6">
        <v>3</v>
      </c>
      <c r="M78" s="6">
        <v>1</v>
      </c>
      <c r="N78" s="6">
        <v>11600</v>
      </c>
      <c r="O78" s="6">
        <v>1</v>
      </c>
      <c r="P78" s="6">
        <v>1</v>
      </c>
      <c r="Q78" s="6">
        <v>1</v>
      </c>
      <c r="R78" s="6">
        <v>0</v>
      </c>
      <c r="S78" s="8" t="b">
        <v>0</v>
      </c>
    </row>
    <row r="79" spans="1:19">
      <c r="A79" s="3" t="s">
        <v>292</v>
      </c>
      <c r="B79" s="3" t="s">
        <v>41</v>
      </c>
      <c r="C79" s="3" t="s">
        <v>291</v>
      </c>
      <c r="D79" s="3" t="s">
        <v>291</v>
      </c>
      <c r="E79" s="6">
        <v>18100</v>
      </c>
      <c r="F79" s="3" t="s">
        <v>69</v>
      </c>
      <c r="G79" s="9">
        <v>1.38</v>
      </c>
      <c r="H79" s="3" t="s">
        <v>44</v>
      </c>
      <c r="I79" s="3" t="s">
        <v>61</v>
      </c>
      <c r="J79" s="8" t="b">
        <v>0</v>
      </c>
      <c r="K79" s="8" t="b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8" t="b">
        <v>0</v>
      </c>
    </row>
    <row r="80" spans="1:19">
      <c r="A80" s="3" t="s">
        <v>294</v>
      </c>
      <c r="B80" s="3" t="s">
        <v>41</v>
      </c>
      <c r="C80" s="3" t="s">
        <v>293</v>
      </c>
      <c r="D80" s="3" t="s">
        <v>293</v>
      </c>
      <c r="E80" s="6">
        <v>22200</v>
      </c>
      <c r="F80" s="3" t="s">
        <v>69</v>
      </c>
      <c r="G80" s="9">
        <v>1.52</v>
      </c>
      <c r="H80" s="3" t="s">
        <v>44</v>
      </c>
      <c r="I80" s="3" t="s">
        <v>67</v>
      </c>
      <c r="J80" s="8" t="b">
        <v>0</v>
      </c>
      <c r="K80" s="8" t="b">
        <v>1</v>
      </c>
      <c r="L80" s="6">
        <v>1</v>
      </c>
      <c r="M80" s="6">
        <v>2</v>
      </c>
      <c r="N80" s="6">
        <v>4400</v>
      </c>
      <c r="O80" s="6">
        <v>0</v>
      </c>
      <c r="P80" s="6">
        <v>1</v>
      </c>
      <c r="Q80" s="6">
        <v>0</v>
      </c>
      <c r="R80" s="6">
        <v>0</v>
      </c>
      <c r="S80" s="8" t="b">
        <v>1</v>
      </c>
    </row>
    <row r="81" spans="1:19">
      <c r="A81" s="3" t="s">
        <v>296</v>
      </c>
      <c r="B81" s="3" t="s">
        <v>41</v>
      </c>
      <c r="C81" s="3" t="s">
        <v>295</v>
      </c>
      <c r="D81" s="3" t="s">
        <v>295</v>
      </c>
      <c r="E81" s="6">
        <v>49500</v>
      </c>
      <c r="F81" s="3" t="s">
        <v>69</v>
      </c>
      <c r="G81" s="9">
        <v>0.88</v>
      </c>
      <c r="H81" s="3" t="s">
        <v>45</v>
      </c>
      <c r="I81" s="3" t="s">
        <v>59</v>
      </c>
      <c r="J81" s="8" t="b">
        <v>0</v>
      </c>
      <c r="K81" s="8" t="b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8" t="b">
        <v>0</v>
      </c>
    </row>
    <row r="82" spans="1:19">
      <c r="A82" s="3" t="s">
        <v>298</v>
      </c>
      <c r="B82" s="3" t="s">
        <v>41</v>
      </c>
      <c r="C82" s="3" t="s">
        <v>297</v>
      </c>
      <c r="D82" s="3" t="s">
        <v>297</v>
      </c>
      <c r="E82" s="6">
        <v>22200</v>
      </c>
      <c r="F82" s="3" t="s">
        <v>69</v>
      </c>
      <c r="G82" s="9">
        <v>0.72</v>
      </c>
      <c r="H82" s="3" t="s">
        <v>45</v>
      </c>
      <c r="I82" s="3" t="s">
        <v>59</v>
      </c>
      <c r="J82" s="8" t="b">
        <v>0</v>
      </c>
      <c r="K82" s="8" t="b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8" t="b">
        <v>0</v>
      </c>
    </row>
    <row r="83" spans="1:19">
      <c r="A83" s="3" t="s">
        <v>300</v>
      </c>
      <c r="B83" s="3" t="s">
        <v>41</v>
      </c>
      <c r="C83" s="3" t="s">
        <v>299</v>
      </c>
      <c r="D83" s="3" t="s">
        <v>299</v>
      </c>
      <c r="E83" s="6">
        <v>33100</v>
      </c>
      <c r="F83" s="3" t="s">
        <v>69</v>
      </c>
      <c r="G83" s="9">
        <v>0.65</v>
      </c>
      <c r="H83" s="3" t="s">
        <v>45</v>
      </c>
      <c r="I83" s="3" t="s">
        <v>59</v>
      </c>
      <c r="J83" s="8" t="b">
        <v>0</v>
      </c>
      <c r="K83" s="8" t="b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8" t="b">
        <v>0</v>
      </c>
    </row>
    <row r="84" spans="1:19">
      <c r="A84" s="3" t="s">
        <v>302</v>
      </c>
      <c r="B84" s="3" t="s">
        <v>41</v>
      </c>
      <c r="C84" s="3" t="s">
        <v>301</v>
      </c>
      <c r="D84" s="3" t="s">
        <v>301</v>
      </c>
      <c r="E84" s="6">
        <v>8100</v>
      </c>
      <c r="F84" s="3" t="s">
        <v>70</v>
      </c>
      <c r="G84" s="9">
        <v>1.65</v>
      </c>
      <c r="H84" s="3" t="s">
        <v>44</v>
      </c>
      <c r="I84" s="3" t="s">
        <v>60</v>
      </c>
      <c r="J84" s="8" t="b">
        <v>0</v>
      </c>
      <c r="K84" s="8" t="b">
        <v>1</v>
      </c>
      <c r="L84" s="6">
        <v>3</v>
      </c>
      <c r="M84" s="6">
        <v>1</v>
      </c>
      <c r="N84" s="6">
        <v>3480</v>
      </c>
      <c r="O84" s="6">
        <v>1</v>
      </c>
      <c r="P84" s="6">
        <v>1</v>
      </c>
      <c r="Q84" s="6">
        <v>1</v>
      </c>
      <c r="R84" s="6">
        <v>0</v>
      </c>
      <c r="S84" s="8" t="b">
        <v>0</v>
      </c>
    </row>
    <row r="85" spans="1:19">
      <c r="A85" s="3" t="s">
        <v>304</v>
      </c>
      <c r="B85" s="3" t="s">
        <v>41</v>
      </c>
      <c r="C85" s="3" t="s">
        <v>303</v>
      </c>
      <c r="D85" s="3" t="s">
        <v>303</v>
      </c>
      <c r="E85" s="6">
        <v>5400</v>
      </c>
      <c r="F85" s="3" t="s">
        <v>70</v>
      </c>
      <c r="G85" s="9">
        <v>1.58</v>
      </c>
      <c r="H85" s="3" t="s">
        <v>44</v>
      </c>
      <c r="I85" s="3" t="s">
        <v>60</v>
      </c>
      <c r="J85" s="8" t="b">
        <v>0</v>
      </c>
      <c r="K85" s="8" t="b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8" t="b">
        <v>0</v>
      </c>
    </row>
    <row r="86" spans="1:19">
      <c r="A86" s="3" t="s">
        <v>306</v>
      </c>
      <c r="B86" s="3" t="s">
        <v>41</v>
      </c>
      <c r="C86" s="3" t="s">
        <v>305</v>
      </c>
      <c r="D86" s="3" t="s">
        <v>305</v>
      </c>
      <c r="E86" s="6">
        <v>3600</v>
      </c>
      <c r="F86" s="3" t="s">
        <v>70</v>
      </c>
      <c r="G86" s="9">
        <v>1.52</v>
      </c>
      <c r="H86" s="3" t="s">
        <v>44</v>
      </c>
      <c r="I86" s="3" t="s">
        <v>60</v>
      </c>
      <c r="J86" s="8" t="b">
        <v>0</v>
      </c>
      <c r="K86" s="8" t="b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8" t="b">
        <v>0</v>
      </c>
    </row>
    <row r="87" spans="1:19">
      <c r="A87" s="3" t="s">
        <v>308</v>
      </c>
      <c r="B87" s="3" t="s">
        <v>41</v>
      </c>
      <c r="C87" s="3" t="s">
        <v>307</v>
      </c>
      <c r="D87" s="3" t="s">
        <v>307</v>
      </c>
      <c r="E87" s="6">
        <v>6600</v>
      </c>
      <c r="F87" s="3" t="s">
        <v>70</v>
      </c>
      <c r="G87" s="9">
        <v>1.42</v>
      </c>
      <c r="H87" s="3" t="s">
        <v>44</v>
      </c>
      <c r="I87" s="3" t="s">
        <v>60</v>
      </c>
      <c r="J87" s="8" t="b">
        <v>0</v>
      </c>
      <c r="K87" s="8" t="b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8" t="b">
        <v>0</v>
      </c>
    </row>
    <row r="88" spans="1:19">
      <c r="A88" s="3" t="s">
        <v>310</v>
      </c>
      <c r="B88" s="3" t="s">
        <v>41</v>
      </c>
      <c r="C88" s="3" t="s">
        <v>309</v>
      </c>
      <c r="D88" s="3" t="s">
        <v>309</v>
      </c>
      <c r="E88" s="6">
        <v>4400</v>
      </c>
      <c r="F88" s="3" t="s">
        <v>70</v>
      </c>
      <c r="G88" s="9">
        <v>1.35</v>
      </c>
      <c r="H88" s="3" t="s">
        <v>44</v>
      </c>
      <c r="I88" s="3" t="s">
        <v>60</v>
      </c>
      <c r="J88" s="8" t="b">
        <v>0</v>
      </c>
      <c r="K88" s="8" t="b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8" t="b">
        <v>0</v>
      </c>
    </row>
    <row r="89" spans="1:19">
      <c r="A89" s="3" t="s">
        <v>312</v>
      </c>
      <c r="B89" s="3" t="s">
        <v>41</v>
      </c>
      <c r="C89" s="3" t="s">
        <v>311</v>
      </c>
      <c r="D89" s="3" t="s">
        <v>311</v>
      </c>
      <c r="E89" s="6">
        <v>6600</v>
      </c>
      <c r="F89" s="3" t="s">
        <v>70</v>
      </c>
      <c r="G89" s="9">
        <v>1.55</v>
      </c>
      <c r="H89" s="3" t="s">
        <v>44</v>
      </c>
      <c r="I89" s="3" t="s">
        <v>60</v>
      </c>
      <c r="J89" s="8" t="b">
        <v>0</v>
      </c>
      <c r="K89" s="8" t="b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8" t="b">
        <v>0</v>
      </c>
    </row>
    <row r="90" spans="1:19">
      <c r="A90" s="3" t="s">
        <v>314</v>
      </c>
      <c r="B90" s="3" t="s">
        <v>41</v>
      </c>
      <c r="C90" s="3" t="s">
        <v>313</v>
      </c>
      <c r="D90" s="3" t="s">
        <v>313</v>
      </c>
      <c r="E90" s="6">
        <v>4400</v>
      </c>
      <c r="F90" s="3" t="s">
        <v>70</v>
      </c>
      <c r="G90" s="9">
        <v>1.48</v>
      </c>
      <c r="H90" s="3" t="s">
        <v>44</v>
      </c>
      <c r="I90" s="3" t="s">
        <v>60</v>
      </c>
      <c r="J90" s="8" t="b">
        <v>0</v>
      </c>
      <c r="K90" s="8" t="b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8" t="b">
        <v>0</v>
      </c>
    </row>
    <row r="91" spans="1:19">
      <c r="A91" s="3" t="s">
        <v>316</v>
      </c>
      <c r="B91" s="3" t="s">
        <v>41</v>
      </c>
      <c r="C91" s="3" t="s">
        <v>315</v>
      </c>
      <c r="D91" s="3" t="s">
        <v>315</v>
      </c>
      <c r="E91" s="6">
        <v>4400</v>
      </c>
      <c r="F91" s="3" t="s">
        <v>70</v>
      </c>
      <c r="G91" s="9">
        <v>1.62</v>
      </c>
      <c r="H91" s="3" t="s">
        <v>44</v>
      </c>
      <c r="I91" s="3" t="s">
        <v>60</v>
      </c>
      <c r="J91" s="8" t="b">
        <v>0</v>
      </c>
      <c r="K91" s="8" t="b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8" t="b">
        <v>0</v>
      </c>
    </row>
    <row r="92" spans="1:19">
      <c r="A92" s="3" t="s">
        <v>318</v>
      </c>
      <c r="B92" s="3" t="s">
        <v>41</v>
      </c>
      <c r="C92" s="3" t="s">
        <v>317</v>
      </c>
      <c r="D92" s="3" t="s">
        <v>317</v>
      </c>
      <c r="E92" s="6">
        <v>2900</v>
      </c>
      <c r="F92" s="3" t="s">
        <v>70</v>
      </c>
      <c r="G92" s="9">
        <v>1.55</v>
      </c>
      <c r="H92" s="3" t="s">
        <v>44</v>
      </c>
      <c r="I92" s="3" t="s">
        <v>60</v>
      </c>
      <c r="J92" s="8" t="b">
        <v>0</v>
      </c>
      <c r="K92" s="8" t="b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8" t="b">
        <v>0</v>
      </c>
    </row>
    <row r="93" spans="1:19">
      <c r="A93" s="3" t="s">
        <v>320</v>
      </c>
      <c r="B93" s="3" t="s">
        <v>41</v>
      </c>
      <c r="C93" s="3" t="s">
        <v>319</v>
      </c>
      <c r="D93" s="3" t="s">
        <v>319</v>
      </c>
      <c r="E93" s="6">
        <v>5400</v>
      </c>
      <c r="F93" s="3" t="s">
        <v>70</v>
      </c>
      <c r="G93" s="9">
        <v>1.38</v>
      </c>
      <c r="H93" s="3" t="s">
        <v>44</v>
      </c>
      <c r="I93" s="3" t="s">
        <v>60</v>
      </c>
      <c r="J93" s="8" t="b">
        <v>0</v>
      </c>
      <c r="K93" s="8" t="b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8" t="b">
        <v>0</v>
      </c>
    </row>
    <row r="94" spans="1:19">
      <c r="A94" s="3" t="s">
        <v>322</v>
      </c>
      <c r="B94" s="3" t="s">
        <v>41</v>
      </c>
      <c r="C94" s="3" t="s">
        <v>321</v>
      </c>
      <c r="D94" s="3" t="s">
        <v>321</v>
      </c>
      <c r="E94" s="6">
        <v>3600</v>
      </c>
      <c r="F94" s="3" t="s">
        <v>70</v>
      </c>
      <c r="G94" s="9">
        <v>1.32</v>
      </c>
      <c r="H94" s="3" t="s">
        <v>44</v>
      </c>
      <c r="I94" s="3" t="s">
        <v>60</v>
      </c>
      <c r="J94" s="8" t="b">
        <v>0</v>
      </c>
      <c r="K94" s="8" t="b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8" t="b">
        <v>0</v>
      </c>
    </row>
    <row r="95" spans="1:19">
      <c r="A95" s="3" t="s">
        <v>324</v>
      </c>
      <c r="B95" s="3" t="s">
        <v>41</v>
      </c>
      <c r="C95" s="3" t="s">
        <v>323</v>
      </c>
      <c r="D95" s="3" t="s">
        <v>323</v>
      </c>
      <c r="E95" s="6">
        <v>5400</v>
      </c>
      <c r="F95" s="3" t="s">
        <v>70</v>
      </c>
      <c r="G95" s="9">
        <v>1.72</v>
      </c>
      <c r="H95" s="3" t="s">
        <v>44</v>
      </c>
      <c r="I95" s="3" t="s">
        <v>60</v>
      </c>
      <c r="J95" s="8" t="b">
        <v>0</v>
      </c>
      <c r="K95" s="8" t="b">
        <v>1</v>
      </c>
      <c r="L95" s="6">
        <v>3</v>
      </c>
      <c r="M95" s="6">
        <v>1</v>
      </c>
      <c r="N95" s="6">
        <v>2320</v>
      </c>
      <c r="O95" s="6">
        <v>1</v>
      </c>
      <c r="P95" s="6">
        <v>1</v>
      </c>
      <c r="Q95" s="6">
        <v>1</v>
      </c>
      <c r="R95" s="6">
        <v>0</v>
      </c>
      <c r="S95" s="8" t="b">
        <v>0</v>
      </c>
    </row>
    <row r="96" spans="1:19">
      <c r="A96" s="3" t="s">
        <v>326</v>
      </c>
      <c r="B96" s="3" t="s">
        <v>41</v>
      </c>
      <c r="C96" s="3" t="s">
        <v>325</v>
      </c>
      <c r="D96" s="3" t="s">
        <v>325</v>
      </c>
      <c r="E96" s="6">
        <v>3600</v>
      </c>
      <c r="F96" s="3" t="s">
        <v>70</v>
      </c>
      <c r="G96" s="9">
        <v>1.65</v>
      </c>
      <c r="H96" s="3" t="s">
        <v>44</v>
      </c>
      <c r="I96" s="3" t="s">
        <v>60</v>
      </c>
      <c r="J96" s="8" t="b">
        <v>0</v>
      </c>
      <c r="K96" s="8" t="b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8" t="b">
        <v>0</v>
      </c>
    </row>
    <row r="97" spans="1:19">
      <c r="A97" s="3" t="s">
        <v>328</v>
      </c>
      <c r="B97" s="3" t="s">
        <v>41</v>
      </c>
      <c r="C97" s="3" t="s">
        <v>327</v>
      </c>
      <c r="D97" s="3" t="s">
        <v>327</v>
      </c>
      <c r="E97" s="6">
        <v>3600</v>
      </c>
      <c r="F97" s="3" t="s">
        <v>71</v>
      </c>
      <c r="G97" s="9">
        <v>1.35</v>
      </c>
      <c r="H97" s="3" t="s">
        <v>44</v>
      </c>
      <c r="I97" s="3" t="s">
        <v>60</v>
      </c>
      <c r="J97" s="8" t="b">
        <v>0</v>
      </c>
      <c r="K97" s="8" t="b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8" t="b">
        <v>0</v>
      </c>
    </row>
    <row r="98" spans="1:19">
      <c r="A98" s="3" t="s">
        <v>330</v>
      </c>
      <c r="B98" s="3" t="s">
        <v>41</v>
      </c>
      <c r="C98" s="3" t="s">
        <v>329</v>
      </c>
      <c r="D98" s="3" t="s">
        <v>329</v>
      </c>
      <c r="E98" s="6">
        <v>2400</v>
      </c>
      <c r="F98" s="3" t="s">
        <v>71</v>
      </c>
      <c r="G98" s="9">
        <v>1.28</v>
      </c>
      <c r="H98" s="3" t="s">
        <v>44</v>
      </c>
      <c r="I98" s="3" t="s">
        <v>60</v>
      </c>
      <c r="J98" s="8" t="b">
        <v>0</v>
      </c>
      <c r="K98" s="8" t="b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8" t="b">
        <v>0</v>
      </c>
    </row>
    <row r="99" spans="1:19">
      <c r="A99" s="3" t="s">
        <v>332</v>
      </c>
      <c r="B99" s="3" t="s">
        <v>41</v>
      </c>
      <c r="C99" s="3" t="s">
        <v>331</v>
      </c>
      <c r="D99" s="3" t="s">
        <v>331</v>
      </c>
      <c r="E99" s="6">
        <v>4400</v>
      </c>
      <c r="F99" s="3" t="s">
        <v>70</v>
      </c>
      <c r="G99" s="9">
        <v>1.58</v>
      </c>
      <c r="H99" s="3" t="s">
        <v>44</v>
      </c>
      <c r="I99" s="3" t="s">
        <v>60</v>
      </c>
      <c r="J99" s="8" t="b">
        <v>0</v>
      </c>
      <c r="K99" s="8" t="b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8" t="b">
        <v>0</v>
      </c>
    </row>
    <row r="100" spans="1:19">
      <c r="A100" s="3" t="s">
        <v>334</v>
      </c>
      <c r="B100" s="3" t="s">
        <v>41</v>
      </c>
      <c r="C100" s="3" t="s">
        <v>333</v>
      </c>
      <c r="D100" s="3" t="s">
        <v>333</v>
      </c>
      <c r="E100" s="6">
        <v>2900</v>
      </c>
      <c r="F100" s="3" t="s">
        <v>70</v>
      </c>
      <c r="G100" s="9">
        <v>1.52</v>
      </c>
      <c r="H100" s="3" t="s">
        <v>44</v>
      </c>
      <c r="I100" s="3" t="s">
        <v>60</v>
      </c>
      <c r="J100" s="8" t="b">
        <v>0</v>
      </c>
      <c r="K100" s="8" t="b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8" t="b">
        <v>0</v>
      </c>
    </row>
    <row r="101" spans="1:19">
      <c r="A101" s="3" t="s">
        <v>336</v>
      </c>
      <c r="B101" s="3" t="s">
        <v>41</v>
      </c>
      <c r="C101" s="3" t="s">
        <v>335</v>
      </c>
      <c r="D101" s="3" t="s">
        <v>335</v>
      </c>
      <c r="E101" s="6">
        <v>3600</v>
      </c>
      <c r="F101" s="3" t="s">
        <v>70</v>
      </c>
      <c r="G101" s="9">
        <v>1.25</v>
      </c>
      <c r="H101" s="3" t="s">
        <v>44</v>
      </c>
      <c r="I101" s="3" t="s">
        <v>60</v>
      </c>
      <c r="J101" s="8" t="b">
        <v>0</v>
      </c>
      <c r="K101" s="8" t="b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8" t="b">
        <v>0</v>
      </c>
    </row>
    <row r="102" spans="1:19">
      <c r="A102" s="3" t="s">
        <v>338</v>
      </c>
      <c r="B102" s="3" t="s">
        <v>41</v>
      </c>
      <c r="C102" s="3" t="s">
        <v>337</v>
      </c>
      <c r="D102" s="3" t="s">
        <v>337</v>
      </c>
      <c r="E102" s="6">
        <v>2400</v>
      </c>
      <c r="F102" s="3" t="s">
        <v>70</v>
      </c>
      <c r="G102" s="9">
        <v>1.18</v>
      </c>
      <c r="H102" s="3" t="s">
        <v>44</v>
      </c>
      <c r="I102" s="3" t="s">
        <v>60</v>
      </c>
      <c r="J102" s="8" t="b">
        <v>0</v>
      </c>
      <c r="K102" s="8" t="b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8" t="b">
        <v>0</v>
      </c>
    </row>
    <row r="103" spans="1:19">
      <c r="A103" s="3" t="s">
        <v>340</v>
      </c>
      <c r="B103" s="3" t="s">
        <v>41</v>
      </c>
      <c r="C103" s="3" t="s">
        <v>339</v>
      </c>
      <c r="D103" s="3" t="s">
        <v>339</v>
      </c>
      <c r="E103" s="6">
        <v>9900</v>
      </c>
      <c r="F103" s="3" t="s">
        <v>69</v>
      </c>
      <c r="G103" s="9">
        <v>1.95</v>
      </c>
      <c r="H103" s="3" t="s">
        <v>44</v>
      </c>
      <c r="I103" s="3" t="s">
        <v>60</v>
      </c>
      <c r="J103" s="8" t="b">
        <v>0</v>
      </c>
      <c r="K103" s="8" t="b">
        <v>1</v>
      </c>
      <c r="L103" s="6">
        <v>3</v>
      </c>
      <c r="M103" s="6">
        <v>1</v>
      </c>
      <c r="N103" s="6">
        <v>4000</v>
      </c>
      <c r="O103" s="6">
        <v>1</v>
      </c>
      <c r="P103" s="6">
        <v>2</v>
      </c>
      <c r="Q103" s="6">
        <v>0</v>
      </c>
      <c r="R103" s="6">
        <v>0</v>
      </c>
      <c r="S103" s="8" t="b">
        <v>0</v>
      </c>
    </row>
    <row r="104" spans="1:19">
      <c r="A104" s="3" t="s">
        <v>342</v>
      </c>
      <c r="B104" s="3" t="s">
        <v>41</v>
      </c>
      <c r="C104" s="3" t="s">
        <v>341</v>
      </c>
      <c r="D104" s="3" t="s">
        <v>341</v>
      </c>
      <c r="E104" s="6">
        <v>3600</v>
      </c>
      <c r="F104" s="3" t="s">
        <v>70</v>
      </c>
      <c r="G104" s="9">
        <v>1.88</v>
      </c>
      <c r="H104" s="3" t="s">
        <v>44</v>
      </c>
      <c r="I104" s="3" t="s">
        <v>60</v>
      </c>
      <c r="J104" s="8" t="b">
        <v>0</v>
      </c>
      <c r="K104" s="8" t="b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8" t="b">
        <v>0</v>
      </c>
    </row>
    <row r="105" spans="1:19">
      <c r="A105" s="3" t="s">
        <v>344</v>
      </c>
      <c r="B105" s="3" t="s">
        <v>41</v>
      </c>
      <c r="C105" s="3" t="s">
        <v>343</v>
      </c>
      <c r="D105" s="3" t="s">
        <v>343</v>
      </c>
      <c r="E105" s="6">
        <v>4400</v>
      </c>
      <c r="F105" s="3" t="s">
        <v>70</v>
      </c>
      <c r="G105" s="9">
        <v>1.82</v>
      </c>
      <c r="H105" s="3" t="s">
        <v>44</v>
      </c>
      <c r="I105" s="3" t="s">
        <v>60</v>
      </c>
      <c r="J105" s="8" t="b">
        <v>0</v>
      </c>
      <c r="K105" s="8" t="b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8" t="b">
        <v>0</v>
      </c>
    </row>
    <row r="106" spans="1:19">
      <c r="A106" s="3" t="s">
        <v>346</v>
      </c>
      <c r="B106" s="3" t="s">
        <v>41</v>
      </c>
      <c r="C106" s="3" t="s">
        <v>345</v>
      </c>
      <c r="D106" s="3" t="s">
        <v>345</v>
      </c>
      <c r="E106" s="6">
        <v>2900</v>
      </c>
      <c r="F106" s="3" t="s">
        <v>70</v>
      </c>
      <c r="G106" s="9">
        <v>1.75</v>
      </c>
      <c r="H106" s="3" t="s">
        <v>44</v>
      </c>
      <c r="I106" s="3" t="s">
        <v>60</v>
      </c>
      <c r="J106" s="8" t="b">
        <v>0</v>
      </c>
      <c r="K106" s="8" t="b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8" t="b">
        <v>0</v>
      </c>
    </row>
    <row r="107" spans="1:19">
      <c r="A107" s="3" t="s">
        <v>348</v>
      </c>
      <c r="B107" s="3" t="s">
        <v>41</v>
      </c>
      <c r="C107" s="3" t="s">
        <v>347</v>
      </c>
      <c r="D107" s="3" t="s">
        <v>347</v>
      </c>
      <c r="E107" s="6">
        <v>5400</v>
      </c>
      <c r="F107" s="3" t="s">
        <v>69</v>
      </c>
      <c r="G107" s="9">
        <v>1.92</v>
      </c>
      <c r="H107" s="3" t="s">
        <v>44</v>
      </c>
      <c r="I107" s="3" t="s">
        <v>60</v>
      </c>
      <c r="J107" s="8" t="b">
        <v>0</v>
      </c>
      <c r="K107" s="8" t="b">
        <v>1</v>
      </c>
      <c r="L107" s="6">
        <v>2</v>
      </c>
      <c r="M107" s="6">
        <v>1</v>
      </c>
      <c r="N107" s="6">
        <v>1830</v>
      </c>
      <c r="O107" s="6">
        <v>1</v>
      </c>
      <c r="P107" s="6">
        <v>1</v>
      </c>
      <c r="Q107" s="6">
        <v>0</v>
      </c>
      <c r="R107" s="6">
        <v>0</v>
      </c>
      <c r="S107" s="8" t="b">
        <v>0</v>
      </c>
    </row>
    <row r="108" spans="1:19">
      <c r="A108" s="3" t="s">
        <v>350</v>
      </c>
      <c r="B108" s="3" t="s">
        <v>41</v>
      </c>
      <c r="C108" s="3" t="s">
        <v>349</v>
      </c>
      <c r="D108" s="3" t="s">
        <v>349</v>
      </c>
      <c r="E108" s="6">
        <v>3600</v>
      </c>
      <c r="F108" s="3" t="s">
        <v>69</v>
      </c>
      <c r="G108" s="9">
        <v>1.85</v>
      </c>
      <c r="H108" s="3" t="s">
        <v>44</v>
      </c>
      <c r="I108" s="3" t="s">
        <v>60</v>
      </c>
      <c r="J108" s="8" t="b">
        <v>0</v>
      </c>
      <c r="K108" s="8" t="b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8" t="b">
        <v>0</v>
      </c>
    </row>
    <row r="109" spans="1:19">
      <c r="A109" s="3" t="s">
        <v>352</v>
      </c>
      <c r="B109" s="3" t="s">
        <v>41</v>
      </c>
      <c r="C109" s="3" t="s">
        <v>351</v>
      </c>
      <c r="D109" s="3" t="s">
        <v>351</v>
      </c>
      <c r="E109" s="6">
        <v>14800</v>
      </c>
      <c r="F109" s="3" t="s">
        <v>69</v>
      </c>
      <c r="G109" s="9">
        <v>1.38</v>
      </c>
      <c r="H109" s="3" t="s">
        <v>44</v>
      </c>
      <c r="I109" s="3" t="s">
        <v>61</v>
      </c>
      <c r="J109" s="8" t="b">
        <v>0</v>
      </c>
      <c r="K109" s="8" t="b">
        <v>1</v>
      </c>
      <c r="L109" s="6">
        <v>1</v>
      </c>
      <c r="M109" s="6">
        <v>2</v>
      </c>
      <c r="N109" s="6">
        <v>3000</v>
      </c>
      <c r="O109" s="6">
        <v>0</v>
      </c>
      <c r="P109" s="6">
        <v>1</v>
      </c>
      <c r="Q109" s="6">
        <v>0</v>
      </c>
      <c r="R109" s="6">
        <v>0</v>
      </c>
      <c r="S109" s="8" t="b">
        <v>0</v>
      </c>
    </row>
    <row r="110" spans="1:19">
      <c r="A110" s="3" t="s">
        <v>354</v>
      </c>
      <c r="B110" s="3" t="s">
        <v>41</v>
      </c>
      <c r="C110" s="3" t="s">
        <v>353</v>
      </c>
      <c r="D110" s="3" t="s">
        <v>353</v>
      </c>
      <c r="E110" s="6">
        <v>8100</v>
      </c>
      <c r="F110" s="3" t="s">
        <v>69</v>
      </c>
      <c r="G110" s="9">
        <v>1.22</v>
      </c>
      <c r="H110" s="3" t="s">
        <v>44</v>
      </c>
      <c r="I110" s="3" t="s">
        <v>66</v>
      </c>
      <c r="J110" s="8" t="b">
        <v>0</v>
      </c>
      <c r="K110" s="8" t="b">
        <v>1</v>
      </c>
      <c r="L110" s="6">
        <v>1</v>
      </c>
      <c r="M110" s="6">
        <v>1</v>
      </c>
      <c r="N110" s="6">
        <v>1650</v>
      </c>
      <c r="O110" s="6">
        <v>0</v>
      </c>
      <c r="P110" s="6">
        <v>1</v>
      </c>
      <c r="Q110" s="6">
        <v>0</v>
      </c>
      <c r="R110" s="6">
        <v>0</v>
      </c>
      <c r="S110" s="8" t="b">
        <v>0</v>
      </c>
    </row>
    <row r="111" spans="1:19">
      <c r="A111" s="3" t="s">
        <v>356</v>
      </c>
      <c r="B111" s="3" t="s">
        <v>41</v>
      </c>
      <c r="C111" s="3" t="s">
        <v>355</v>
      </c>
      <c r="D111" s="3" t="s">
        <v>355</v>
      </c>
      <c r="E111" s="6">
        <v>9900</v>
      </c>
      <c r="F111" s="3" t="s">
        <v>69</v>
      </c>
      <c r="G111" s="9">
        <v>1.1499999999999999</v>
      </c>
      <c r="H111" s="3" t="s">
        <v>44</v>
      </c>
      <c r="I111" s="3" t="s">
        <v>66</v>
      </c>
      <c r="J111" s="8" t="b">
        <v>0</v>
      </c>
      <c r="K111" s="8" t="b">
        <v>1</v>
      </c>
      <c r="L111" s="6">
        <v>1</v>
      </c>
      <c r="M111" s="6">
        <v>1</v>
      </c>
      <c r="N111" s="6">
        <v>2000</v>
      </c>
      <c r="O111" s="6">
        <v>0</v>
      </c>
      <c r="P111" s="6">
        <v>1</v>
      </c>
      <c r="Q111" s="6">
        <v>0</v>
      </c>
      <c r="R111" s="6">
        <v>0</v>
      </c>
      <c r="S111" s="8" t="b">
        <v>0</v>
      </c>
    </row>
    <row r="112" spans="1:19">
      <c r="A112" s="3" t="s">
        <v>358</v>
      </c>
      <c r="B112" s="3" t="s">
        <v>41</v>
      </c>
      <c r="C112" s="3" t="s">
        <v>357</v>
      </c>
      <c r="D112" s="3" t="s">
        <v>357</v>
      </c>
      <c r="E112" s="6">
        <v>6600</v>
      </c>
      <c r="F112" s="3" t="s">
        <v>70</v>
      </c>
      <c r="G112" s="9">
        <v>0.42</v>
      </c>
      <c r="H112" s="3" t="s">
        <v>46</v>
      </c>
      <c r="I112" s="3" t="s">
        <v>64</v>
      </c>
      <c r="J112" s="8" t="b">
        <v>0</v>
      </c>
      <c r="K112" s="8" t="b">
        <v>1</v>
      </c>
      <c r="L112" s="6">
        <v>2</v>
      </c>
      <c r="M112" s="6">
        <v>2</v>
      </c>
      <c r="N112" s="6">
        <v>2150</v>
      </c>
      <c r="O112" s="6">
        <v>1</v>
      </c>
      <c r="P112" s="6">
        <v>1</v>
      </c>
      <c r="Q112" s="6">
        <v>0</v>
      </c>
      <c r="R112" s="6">
        <v>0</v>
      </c>
      <c r="S112" s="8" t="b">
        <v>0</v>
      </c>
    </row>
    <row r="113" spans="1:19">
      <c r="A113" s="3" t="s">
        <v>360</v>
      </c>
      <c r="B113" s="3" t="s">
        <v>41</v>
      </c>
      <c r="C113" s="3" t="s">
        <v>359</v>
      </c>
      <c r="D113" s="3" t="s">
        <v>359</v>
      </c>
      <c r="E113" s="6">
        <v>4400</v>
      </c>
      <c r="F113" s="3" t="s">
        <v>70</v>
      </c>
      <c r="G113" s="9">
        <v>0.38</v>
      </c>
      <c r="H113" s="3" t="s">
        <v>46</v>
      </c>
      <c r="I113" s="3" t="s">
        <v>64</v>
      </c>
      <c r="J113" s="8" t="b">
        <v>0</v>
      </c>
      <c r="K113" s="8" t="b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8" t="b">
        <v>0</v>
      </c>
    </row>
    <row r="114" spans="1:19">
      <c r="A114" s="3" t="s">
        <v>363</v>
      </c>
      <c r="B114" s="3" t="s">
        <v>41</v>
      </c>
      <c r="C114" s="3" t="s">
        <v>361</v>
      </c>
      <c r="D114" s="3" t="s">
        <v>362</v>
      </c>
      <c r="E114" s="6">
        <v>2400</v>
      </c>
      <c r="F114" s="3" t="s">
        <v>71</v>
      </c>
      <c r="G114" s="9">
        <v>0.22</v>
      </c>
      <c r="H114" s="3" t="s">
        <v>46</v>
      </c>
      <c r="I114" s="3" t="s">
        <v>60</v>
      </c>
      <c r="J114" s="8" t="b">
        <v>0</v>
      </c>
      <c r="K114" s="8" t="b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8" t="b">
        <v>0</v>
      </c>
    </row>
    <row r="115" spans="1:19">
      <c r="A115" s="3" t="s">
        <v>366</v>
      </c>
      <c r="B115" s="3" t="s">
        <v>41</v>
      </c>
      <c r="C115" s="3" t="s">
        <v>364</v>
      </c>
      <c r="D115" s="3" t="s">
        <v>365</v>
      </c>
      <c r="E115" s="6">
        <v>1900</v>
      </c>
      <c r="F115" s="3" t="s">
        <v>71</v>
      </c>
      <c r="G115" s="9">
        <v>0.18</v>
      </c>
      <c r="H115" s="3" t="s">
        <v>46</v>
      </c>
      <c r="I115" s="3" t="s">
        <v>66</v>
      </c>
      <c r="J115" s="8" t="b">
        <v>0</v>
      </c>
      <c r="K115" s="8" t="b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8" t="b">
        <v>0</v>
      </c>
    </row>
    <row r="116" spans="1:19">
      <c r="A116" s="3" t="s">
        <v>368</v>
      </c>
      <c r="B116" s="3" t="s">
        <v>41</v>
      </c>
      <c r="C116" s="3" t="s">
        <v>367</v>
      </c>
      <c r="D116" s="3" t="s">
        <v>367</v>
      </c>
      <c r="E116" s="6">
        <v>5400</v>
      </c>
      <c r="F116" s="3" t="s">
        <v>69</v>
      </c>
      <c r="G116" s="9">
        <v>0.85</v>
      </c>
      <c r="H116" s="3" t="s">
        <v>44</v>
      </c>
      <c r="I116" s="3" t="s">
        <v>61</v>
      </c>
      <c r="J116" s="8" t="b">
        <v>0</v>
      </c>
      <c r="K116" s="8" t="b">
        <v>1</v>
      </c>
      <c r="L116" s="6">
        <v>1</v>
      </c>
      <c r="M116" s="6">
        <v>1</v>
      </c>
      <c r="N116" s="6">
        <v>1100</v>
      </c>
      <c r="O116" s="6">
        <v>0</v>
      </c>
      <c r="P116" s="6">
        <v>1</v>
      </c>
      <c r="Q116" s="6">
        <v>0</v>
      </c>
      <c r="R116" s="6">
        <v>0</v>
      </c>
      <c r="S116" s="8" t="b">
        <v>0</v>
      </c>
    </row>
    <row r="117" spans="1:19">
      <c r="A117" s="3" t="s">
        <v>370</v>
      </c>
      <c r="B117" s="3" t="s">
        <v>41</v>
      </c>
      <c r="C117" s="3" t="s">
        <v>369</v>
      </c>
      <c r="D117" s="3" t="s">
        <v>369</v>
      </c>
      <c r="E117" s="6">
        <v>3600</v>
      </c>
      <c r="F117" s="3" t="s">
        <v>69</v>
      </c>
      <c r="G117" s="9">
        <v>0.78</v>
      </c>
      <c r="H117" s="3" t="s">
        <v>44</v>
      </c>
      <c r="I117" s="3" t="s">
        <v>61</v>
      </c>
      <c r="J117" s="8" t="b">
        <v>0</v>
      </c>
      <c r="K117" s="8" t="b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8" t="b">
        <v>0</v>
      </c>
    </row>
    <row r="118" spans="1:19">
      <c r="A118" s="3" t="s">
        <v>372</v>
      </c>
      <c r="B118" s="3" t="s">
        <v>41</v>
      </c>
      <c r="C118" s="3" t="s">
        <v>371</v>
      </c>
      <c r="D118" s="3" t="s">
        <v>371</v>
      </c>
      <c r="E118" s="6">
        <v>2400</v>
      </c>
      <c r="F118" s="3" t="s">
        <v>71</v>
      </c>
      <c r="G118" s="9">
        <v>1.45</v>
      </c>
      <c r="H118" s="3" t="s">
        <v>44</v>
      </c>
      <c r="I118" s="3" t="s">
        <v>65</v>
      </c>
      <c r="J118" s="8" t="b">
        <v>0</v>
      </c>
      <c r="K118" s="8" t="b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8" t="b">
        <v>0</v>
      </c>
    </row>
    <row r="119" spans="1:19">
      <c r="A119" s="3" t="s">
        <v>374</v>
      </c>
      <c r="B119" s="3" t="s">
        <v>41</v>
      </c>
      <c r="C119" s="3" t="s">
        <v>373</v>
      </c>
      <c r="D119" s="3" t="s">
        <v>373</v>
      </c>
      <c r="E119" s="6">
        <v>8100</v>
      </c>
      <c r="F119" s="3" t="s">
        <v>70</v>
      </c>
      <c r="G119" s="9">
        <v>0.35</v>
      </c>
      <c r="H119" s="3" t="s">
        <v>45</v>
      </c>
      <c r="I119" s="3" t="s">
        <v>59</v>
      </c>
      <c r="J119" s="8" t="b">
        <v>0</v>
      </c>
      <c r="K119" s="8" t="b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8" t="b">
        <v>0</v>
      </c>
    </row>
    <row r="120" spans="1:19">
      <c r="A120" s="3" t="s">
        <v>376</v>
      </c>
      <c r="B120" s="3" t="s">
        <v>41</v>
      </c>
      <c r="C120" s="3" t="s">
        <v>375</v>
      </c>
      <c r="D120" s="3" t="s">
        <v>375</v>
      </c>
      <c r="E120" s="6">
        <v>18100</v>
      </c>
      <c r="F120" s="3" t="s">
        <v>70</v>
      </c>
      <c r="G120" s="9">
        <v>0.65</v>
      </c>
      <c r="H120" s="3" t="s">
        <v>45</v>
      </c>
      <c r="I120" s="3" t="s">
        <v>59</v>
      </c>
      <c r="J120" s="8" t="b">
        <v>0</v>
      </c>
      <c r="K120" s="8" t="b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8" t="b">
        <v>0</v>
      </c>
    </row>
    <row r="121" spans="1:19">
      <c r="A121" s="3" t="s">
        <v>379</v>
      </c>
      <c r="B121" s="3" t="s">
        <v>41</v>
      </c>
      <c r="C121" s="3" t="s">
        <v>377</v>
      </c>
      <c r="D121" s="3" t="s">
        <v>378</v>
      </c>
      <c r="E121" s="6">
        <v>3600</v>
      </c>
      <c r="F121" s="3" t="s">
        <v>70</v>
      </c>
      <c r="G121" s="9">
        <v>1.75</v>
      </c>
      <c r="H121" s="3" t="s">
        <v>44</v>
      </c>
      <c r="I121" s="3" t="s">
        <v>60</v>
      </c>
      <c r="J121" s="8" t="b">
        <v>0</v>
      </c>
      <c r="K121" s="8" t="b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8" t="b">
        <v>0</v>
      </c>
    </row>
    <row r="122" spans="1:19">
      <c r="A122" s="3" t="s">
        <v>382</v>
      </c>
      <c r="B122" s="3" t="s">
        <v>41</v>
      </c>
      <c r="C122" s="3" t="s">
        <v>380</v>
      </c>
      <c r="D122" s="3" t="s">
        <v>381</v>
      </c>
      <c r="E122" s="6">
        <v>2400</v>
      </c>
      <c r="F122" s="3" t="s">
        <v>70</v>
      </c>
      <c r="G122" s="9">
        <v>1.68</v>
      </c>
      <c r="H122" s="3" t="s">
        <v>44</v>
      </c>
      <c r="I122" s="3" t="s">
        <v>60</v>
      </c>
      <c r="J122" s="8" t="b">
        <v>0</v>
      </c>
      <c r="K122" s="8" t="b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8" t="b">
        <v>0</v>
      </c>
    </row>
    <row r="123" spans="1:19">
      <c r="A123" s="3" t="s">
        <v>384</v>
      </c>
      <c r="B123" s="3" t="s">
        <v>41</v>
      </c>
      <c r="C123" s="3" t="s">
        <v>383</v>
      </c>
      <c r="D123" s="3" t="s">
        <v>383</v>
      </c>
      <c r="E123" s="6">
        <v>2900</v>
      </c>
      <c r="F123" s="3" t="s">
        <v>70</v>
      </c>
      <c r="G123" s="9">
        <v>1.88</v>
      </c>
      <c r="H123" s="3" t="s">
        <v>44</v>
      </c>
      <c r="I123" s="3" t="s">
        <v>60</v>
      </c>
      <c r="J123" s="8" t="b">
        <v>0</v>
      </c>
      <c r="K123" s="8" t="b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8" t="b">
        <v>0</v>
      </c>
    </row>
    <row r="124" spans="1:19">
      <c r="A124" s="3" t="s">
        <v>386</v>
      </c>
      <c r="B124" s="3" t="s">
        <v>41</v>
      </c>
      <c r="C124" s="3" t="s">
        <v>385</v>
      </c>
      <c r="D124" s="3" t="s">
        <v>385</v>
      </c>
      <c r="E124" s="6">
        <v>1900</v>
      </c>
      <c r="F124" s="3" t="s">
        <v>70</v>
      </c>
      <c r="G124" s="9">
        <v>1.82</v>
      </c>
      <c r="H124" s="3" t="s">
        <v>44</v>
      </c>
      <c r="I124" s="3" t="s">
        <v>60</v>
      </c>
      <c r="J124" s="8" t="b">
        <v>0</v>
      </c>
      <c r="K124" s="8" t="b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8" t="b">
        <v>0</v>
      </c>
    </row>
    <row r="125" spans="1:19">
      <c r="A125" s="3" t="s">
        <v>388</v>
      </c>
      <c r="B125" s="3" t="s">
        <v>41</v>
      </c>
      <c r="C125" s="3" t="s">
        <v>387</v>
      </c>
      <c r="D125" s="3" t="s">
        <v>387</v>
      </c>
      <c r="E125" s="6">
        <v>2400</v>
      </c>
      <c r="F125" s="3" t="s">
        <v>71</v>
      </c>
      <c r="G125" s="9">
        <v>1.42</v>
      </c>
      <c r="H125" s="3" t="s">
        <v>44</v>
      </c>
      <c r="I125" s="3" t="s">
        <v>60</v>
      </c>
      <c r="J125" s="8" t="b">
        <v>0</v>
      </c>
      <c r="K125" s="8" t="b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8" t="b">
        <v>0</v>
      </c>
    </row>
    <row r="126" spans="1:19">
      <c r="A126" s="3" t="s">
        <v>390</v>
      </c>
      <c r="B126" s="3" t="s">
        <v>41</v>
      </c>
      <c r="C126" s="3" t="s">
        <v>389</v>
      </c>
      <c r="D126" s="3" t="s">
        <v>389</v>
      </c>
      <c r="E126" s="6">
        <v>3600</v>
      </c>
      <c r="F126" s="3" t="s">
        <v>70</v>
      </c>
      <c r="G126" s="9">
        <v>1.58</v>
      </c>
      <c r="H126" s="3" t="s">
        <v>44</v>
      </c>
      <c r="I126" s="3" t="s">
        <v>60</v>
      </c>
      <c r="J126" s="8" t="b">
        <v>0</v>
      </c>
      <c r="K126" s="8" t="b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8" t="b">
        <v>0</v>
      </c>
    </row>
    <row r="127" spans="1:19">
      <c r="A127" s="3" t="s">
        <v>392</v>
      </c>
      <c r="B127" s="3" t="s">
        <v>41</v>
      </c>
      <c r="C127" s="3" t="s">
        <v>391</v>
      </c>
      <c r="D127" s="3" t="s">
        <v>391</v>
      </c>
      <c r="E127" s="6">
        <v>2400</v>
      </c>
      <c r="F127" s="3" t="s">
        <v>70</v>
      </c>
      <c r="G127" s="9">
        <v>1.52</v>
      </c>
      <c r="H127" s="3" t="s">
        <v>44</v>
      </c>
      <c r="I127" s="3" t="s">
        <v>60</v>
      </c>
      <c r="J127" s="8" t="b">
        <v>0</v>
      </c>
      <c r="K127" s="8" t="b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8" t="b">
        <v>0</v>
      </c>
    </row>
    <row r="128" spans="1:19">
      <c r="A128" s="3" t="s">
        <v>395</v>
      </c>
      <c r="B128" s="3" t="s">
        <v>41</v>
      </c>
      <c r="C128" s="3" t="s">
        <v>393</v>
      </c>
      <c r="D128" s="3" t="s">
        <v>394</v>
      </c>
      <c r="E128" s="6">
        <v>6600</v>
      </c>
      <c r="F128" s="3" t="s">
        <v>69</v>
      </c>
      <c r="G128" s="9">
        <v>1.65</v>
      </c>
      <c r="H128" s="3" t="s">
        <v>44</v>
      </c>
      <c r="I128" s="3" t="s">
        <v>62</v>
      </c>
      <c r="J128" s="8" t="b">
        <v>0</v>
      </c>
      <c r="K128" s="8" t="b">
        <v>1</v>
      </c>
      <c r="L128" s="6">
        <v>2</v>
      </c>
      <c r="M128" s="6">
        <v>1</v>
      </c>
      <c r="N128" s="6">
        <v>2000</v>
      </c>
      <c r="O128" s="6">
        <v>1</v>
      </c>
      <c r="P128" s="6">
        <v>1</v>
      </c>
      <c r="Q128" s="6">
        <v>0</v>
      </c>
      <c r="R128" s="6">
        <v>0</v>
      </c>
      <c r="S128" s="8" t="b">
        <v>0</v>
      </c>
    </row>
    <row r="129" spans="1:19">
      <c r="A129" s="3" t="s">
        <v>397</v>
      </c>
      <c r="B129" s="3" t="s">
        <v>41</v>
      </c>
      <c r="C129" s="3" t="s">
        <v>396</v>
      </c>
      <c r="D129" s="3" t="s">
        <v>396</v>
      </c>
      <c r="E129" s="6">
        <v>4400</v>
      </c>
      <c r="F129" s="3" t="s">
        <v>69</v>
      </c>
      <c r="G129" s="9">
        <v>1.55</v>
      </c>
      <c r="H129" s="3" t="s">
        <v>44</v>
      </c>
      <c r="I129" s="3" t="s">
        <v>61</v>
      </c>
      <c r="J129" s="8" t="b">
        <v>0</v>
      </c>
      <c r="K129" s="8" t="b">
        <v>1</v>
      </c>
      <c r="L129" s="6">
        <v>1</v>
      </c>
      <c r="M129" s="6">
        <v>1</v>
      </c>
      <c r="N129" s="6">
        <v>900</v>
      </c>
      <c r="O129" s="6">
        <v>0</v>
      </c>
      <c r="P129" s="6">
        <v>1</v>
      </c>
      <c r="Q129" s="6">
        <v>0</v>
      </c>
      <c r="R129" s="6">
        <v>0</v>
      </c>
      <c r="S129" s="8" t="b">
        <v>0</v>
      </c>
    </row>
    <row r="130" spans="1:19">
      <c r="A130" s="3" t="s">
        <v>400</v>
      </c>
      <c r="B130" s="3" t="s">
        <v>41</v>
      </c>
      <c r="C130" s="3" t="s">
        <v>398</v>
      </c>
      <c r="D130" s="3" t="s">
        <v>399</v>
      </c>
      <c r="E130" s="6">
        <v>8100</v>
      </c>
      <c r="F130" s="3" t="s">
        <v>69</v>
      </c>
      <c r="G130" s="9">
        <v>1.72</v>
      </c>
      <c r="H130" s="3" t="s">
        <v>44</v>
      </c>
      <c r="I130" s="3" t="s">
        <v>63</v>
      </c>
      <c r="J130" s="8" t="b">
        <v>0</v>
      </c>
      <c r="K130" s="8" t="b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8" t="b">
        <v>0</v>
      </c>
    </row>
    <row r="131" spans="1:19">
      <c r="A131" s="3" t="s">
        <v>402</v>
      </c>
      <c r="B131" s="3" t="s">
        <v>41</v>
      </c>
      <c r="C131" s="3" t="s">
        <v>401</v>
      </c>
      <c r="D131" s="3" t="s">
        <v>401</v>
      </c>
      <c r="E131" s="6">
        <v>9900</v>
      </c>
      <c r="F131" s="3" t="s">
        <v>69</v>
      </c>
      <c r="G131" s="9">
        <v>0.92</v>
      </c>
      <c r="H131" s="3" t="s">
        <v>45</v>
      </c>
      <c r="I131" s="3" t="s">
        <v>59</v>
      </c>
      <c r="J131" s="8" t="b">
        <v>0</v>
      </c>
      <c r="K131" s="8" t="b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8" t="b">
        <v>0</v>
      </c>
    </row>
    <row r="132" spans="1:19">
      <c r="A132" s="3" t="s">
        <v>404</v>
      </c>
      <c r="B132" s="3" t="s">
        <v>41</v>
      </c>
      <c r="C132" s="3" t="s">
        <v>403</v>
      </c>
      <c r="D132" s="3" t="s">
        <v>403</v>
      </c>
      <c r="E132" s="6">
        <v>6600</v>
      </c>
      <c r="F132" s="3" t="s">
        <v>69</v>
      </c>
      <c r="G132" s="9">
        <v>0.88</v>
      </c>
      <c r="H132" s="3" t="s">
        <v>45</v>
      </c>
      <c r="I132" s="3" t="s">
        <v>59</v>
      </c>
      <c r="J132" s="8" t="b">
        <v>0</v>
      </c>
      <c r="K132" s="8" t="b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8" t="b">
        <v>0</v>
      </c>
    </row>
    <row r="133" spans="1:19">
      <c r="A133" s="3" t="s">
        <v>406</v>
      </c>
      <c r="B133" s="3" t="s">
        <v>41</v>
      </c>
      <c r="C133" s="3" t="s">
        <v>405</v>
      </c>
      <c r="D133" s="3" t="s">
        <v>405</v>
      </c>
      <c r="E133" s="6">
        <v>8100</v>
      </c>
      <c r="F133" s="3" t="s">
        <v>70</v>
      </c>
      <c r="G133" s="9">
        <v>0.75</v>
      </c>
      <c r="H133" s="3" t="s">
        <v>44</v>
      </c>
      <c r="I133" s="3" t="s">
        <v>59</v>
      </c>
      <c r="J133" s="8" t="b">
        <v>0</v>
      </c>
      <c r="K133" s="8" t="b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8" t="b">
        <v>0</v>
      </c>
    </row>
    <row r="134" spans="1:19">
      <c r="A134" s="3" t="s">
        <v>408</v>
      </c>
      <c r="B134" s="3" t="s">
        <v>41</v>
      </c>
      <c r="C134" s="3" t="s">
        <v>407</v>
      </c>
      <c r="D134" s="3" t="s">
        <v>407</v>
      </c>
      <c r="E134" s="6">
        <v>2900</v>
      </c>
      <c r="F134" s="3" t="s">
        <v>71</v>
      </c>
      <c r="G134" s="9">
        <v>1.48</v>
      </c>
      <c r="H134" s="3" t="s">
        <v>44</v>
      </c>
      <c r="I134" s="3" t="s">
        <v>60</v>
      </c>
      <c r="J134" s="8" t="b">
        <v>0</v>
      </c>
      <c r="K134" s="8" t="b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8" t="b">
        <v>0</v>
      </c>
    </row>
    <row r="135" spans="1:19">
      <c r="A135" s="3" t="s">
        <v>410</v>
      </c>
      <c r="B135" s="3" t="s">
        <v>41</v>
      </c>
      <c r="C135" s="3" t="s">
        <v>409</v>
      </c>
      <c r="D135" s="3" t="s">
        <v>409</v>
      </c>
      <c r="E135" s="6">
        <v>2900</v>
      </c>
      <c r="F135" s="3" t="s">
        <v>71</v>
      </c>
      <c r="G135" s="9">
        <v>1.28</v>
      </c>
      <c r="H135" s="3" t="s">
        <v>44</v>
      </c>
      <c r="I135" s="3" t="s">
        <v>60</v>
      </c>
      <c r="J135" s="8" t="b">
        <v>0</v>
      </c>
      <c r="K135" s="8" t="b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8" t="b">
        <v>0</v>
      </c>
    </row>
    <row r="136" spans="1:19">
      <c r="A136" s="3" t="s">
        <v>412</v>
      </c>
      <c r="B136" s="3" t="s">
        <v>41</v>
      </c>
      <c r="C136" s="3" t="s">
        <v>411</v>
      </c>
      <c r="D136" s="3" t="s">
        <v>411</v>
      </c>
      <c r="E136" s="6">
        <v>6600</v>
      </c>
      <c r="F136" s="3" t="s">
        <v>70</v>
      </c>
      <c r="G136" s="9">
        <v>0.45</v>
      </c>
      <c r="H136" s="3" t="s">
        <v>46</v>
      </c>
      <c r="I136" s="3" t="s">
        <v>59</v>
      </c>
      <c r="J136" s="8" t="b">
        <v>0</v>
      </c>
      <c r="K136" s="8" t="b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8" t="b">
        <v>0</v>
      </c>
    </row>
    <row r="137" spans="1:19">
      <c r="A137" s="3" t="s">
        <v>414</v>
      </c>
      <c r="B137" s="3" t="s">
        <v>41</v>
      </c>
      <c r="C137" s="3" t="s">
        <v>413</v>
      </c>
      <c r="D137" s="3" t="s">
        <v>413</v>
      </c>
      <c r="E137" s="6">
        <v>6600</v>
      </c>
      <c r="F137" s="3" t="s">
        <v>70</v>
      </c>
      <c r="G137" s="9">
        <v>1.78</v>
      </c>
      <c r="H137" s="3" t="s">
        <v>44</v>
      </c>
      <c r="I137" s="3" t="s">
        <v>60</v>
      </c>
      <c r="J137" s="8" t="b">
        <v>0</v>
      </c>
      <c r="K137" s="8" t="b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8" t="b">
        <v>0</v>
      </c>
    </row>
    <row r="138" spans="1:19">
      <c r="A138" s="3" t="s">
        <v>416</v>
      </c>
      <c r="B138" s="3" t="s">
        <v>41</v>
      </c>
      <c r="C138" s="3" t="s">
        <v>415</v>
      </c>
      <c r="D138" s="3" t="s">
        <v>415</v>
      </c>
      <c r="E138" s="6">
        <v>4400</v>
      </c>
      <c r="F138" s="3" t="s">
        <v>70</v>
      </c>
      <c r="G138" s="9">
        <v>1.72</v>
      </c>
      <c r="H138" s="3" t="s">
        <v>44</v>
      </c>
      <c r="I138" s="3" t="s">
        <v>60</v>
      </c>
      <c r="J138" s="8" t="b">
        <v>0</v>
      </c>
      <c r="K138" s="8" t="b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8" t="b">
        <v>0</v>
      </c>
    </row>
    <row r="139" spans="1:19">
      <c r="A139" s="3" t="s">
        <v>418</v>
      </c>
      <c r="B139" s="3" t="s">
        <v>41</v>
      </c>
      <c r="C139" s="3" t="s">
        <v>417</v>
      </c>
      <c r="D139" s="3" t="s">
        <v>417</v>
      </c>
      <c r="E139" s="6">
        <v>8100</v>
      </c>
      <c r="F139" s="3" t="s">
        <v>69</v>
      </c>
      <c r="G139" s="9">
        <v>1.68</v>
      </c>
      <c r="H139" s="3" t="s">
        <v>44</v>
      </c>
      <c r="I139" s="3" t="s">
        <v>60</v>
      </c>
      <c r="J139" s="8" t="b">
        <v>0</v>
      </c>
      <c r="K139" s="8" t="b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8" t="b">
        <v>0</v>
      </c>
    </row>
    <row r="140" spans="1:19">
      <c r="A140" s="3" t="s">
        <v>420</v>
      </c>
      <c r="B140" s="3" t="s">
        <v>41</v>
      </c>
      <c r="C140" s="3" t="s">
        <v>419</v>
      </c>
      <c r="D140" s="3" t="s">
        <v>419</v>
      </c>
      <c r="E140" s="6">
        <v>6600</v>
      </c>
      <c r="F140" s="3" t="s">
        <v>69</v>
      </c>
      <c r="G140" s="9">
        <v>1.82</v>
      </c>
      <c r="H140" s="3" t="s">
        <v>44</v>
      </c>
      <c r="I140" s="3" t="s">
        <v>60</v>
      </c>
      <c r="J140" s="8" t="b">
        <v>0</v>
      </c>
      <c r="K140" s="8" t="b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8" t="b">
        <v>0</v>
      </c>
    </row>
    <row r="141" spans="1:19">
      <c r="A141" s="3" t="s">
        <v>423</v>
      </c>
      <c r="B141" s="3" t="s">
        <v>41</v>
      </c>
      <c r="C141" s="3" t="s">
        <v>421</v>
      </c>
      <c r="D141" s="3" t="s">
        <v>422</v>
      </c>
      <c r="E141" s="6">
        <v>4400</v>
      </c>
      <c r="F141" s="3" t="s">
        <v>70</v>
      </c>
      <c r="G141" s="9">
        <v>1.58</v>
      </c>
      <c r="H141" s="3" t="s">
        <v>44</v>
      </c>
      <c r="I141" s="3" t="s">
        <v>60</v>
      </c>
      <c r="J141" s="8" t="b">
        <v>0</v>
      </c>
      <c r="K141" s="8" t="b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8" t="b">
        <v>0</v>
      </c>
    </row>
    <row r="142" spans="1:19">
      <c r="A142" s="3" t="s">
        <v>426</v>
      </c>
      <c r="B142" s="3" t="s">
        <v>42</v>
      </c>
      <c r="C142" s="3" t="s">
        <v>424</v>
      </c>
      <c r="D142" s="3" t="s">
        <v>425</v>
      </c>
      <c r="E142" s="6">
        <v>201000</v>
      </c>
      <c r="F142" s="3" t="s">
        <v>69</v>
      </c>
      <c r="G142" s="9">
        <v>1.45</v>
      </c>
      <c r="H142" s="3" t="s">
        <v>45</v>
      </c>
      <c r="I142" s="3" t="s">
        <v>59</v>
      </c>
      <c r="J142" s="8" t="b">
        <v>0</v>
      </c>
      <c r="K142" s="8" t="b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8" t="b">
        <v>0</v>
      </c>
    </row>
    <row r="143" spans="1:19">
      <c r="A143" s="3" t="s">
        <v>428</v>
      </c>
      <c r="B143" s="3" t="s">
        <v>42</v>
      </c>
      <c r="C143" s="3" t="s">
        <v>427</v>
      </c>
      <c r="D143" s="3" t="s">
        <v>427</v>
      </c>
      <c r="E143" s="6">
        <v>135000</v>
      </c>
      <c r="F143" s="3" t="s">
        <v>69</v>
      </c>
      <c r="G143" s="9">
        <v>0.85</v>
      </c>
      <c r="H143" s="3" t="s">
        <v>45</v>
      </c>
      <c r="I143" s="3" t="s">
        <v>59</v>
      </c>
      <c r="J143" s="8" t="b">
        <v>0</v>
      </c>
      <c r="K143" s="8" t="b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8" t="b">
        <v>0</v>
      </c>
    </row>
    <row r="144" spans="1:19">
      <c r="A144" s="3" t="s">
        <v>431</v>
      </c>
      <c r="B144" s="3" t="s">
        <v>42</v>
      </c>
      <c r="C144" s="3" t="s">
        <v>429</v>
      </c>
      <c r="D144" s="3" t="s">
        <v>430</v>
      </c>
      <c r="E144" s="6">
        <v>74000</v>
      </c>
      <c r="F144" s="3" t="s">
        <v>69</v>
      </c>
      <c r="G144" s="9">
        <v>1.55</v>
      </c>
      <c r="H144" s="3" t="s">
        <v>44</v>
      </c>
      <c r="I144" s="3" t="s">
        <v>59</v>
      </c>
      <c r="J144" s="8" t="b">
        <v>0</v>
      </c>
      <c r="K144" s="8" t="b">
        <v>1</v>
      </c>
      <c r="L144" s="6">
        <v>1</v>
      </c>
      <c r="M144" s="6">
        <v>1</v>
      </c>
      <c r="N144" s="6">
        <v>38000</v>
      </c>
      <c r="O144" s="6">
        <v>1</v>
      </c>
      <c r="P144" s="6">
        <v>0</v>
      </c>
      <c r="Q144" s="6">
        <v>0</v>
      </c>
      <c r="R144" s="6">
        <v>0</v>
      </c>
      <c r="S144" s="8" t="b">
        <v>0</v>
      </c>
    </row>
    <row r="145" spans="1:19">
      <c r="A145" s="3" t="s">
        <v>434</v>
      </c>
      <c r="B145" s="3" t="s">
        <v>42</v>
      </c>
      <c r="C145" s="3" t="s">
        <v>432</v>
      </c>
      <c r="D145" s="3" t="s">
        <v>433</v>
      </c>
      <c r="E145" s="6">
        <v>33100</v>
      </c>
      <c r="F145" s="3" t="s">
        <v>69</v>
      </c>
      <c r="G145" s="9">
        <v>0.75</v>
      </c>
      <c r="H145" s="3" t="s">
        <v>45</v>
      </c>
      <c r="I145" s="3" t="s">
        <v>59</v>
      </c>
      <c r="J145" s="8" t="b">
        <v>0</v>
      </c>
      <c r="K145" s="8" t="b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8" t="b">
        <v>0</v>
      </c>
    </row>
    <row r="146" spans="1:19">
      <c r="A146" s="3" t="s">
        <v>436</v>
      </c>
      <c r="B146" s="3" t="s">
        <v>42</v>
      </c>
      <c r="C146" s="3" t="s">
        <v>435</v>
      </c>
      <c r="D146" s="3" t="s">
        <v>435</v>
      </c>
      <c r="E146" s="6">
        <v>22200</v>
      </c>
      <c r="F146" s="3" t="s">
        <v>69</v>
      </c>
      <c r="G146" s="9">
        <v>1.38</v>
      </c>
      <c r="H146" s="3" t="s">
        <v>44</v>
      </c>
      <c r="I146" s="3" t="s">
        <v>61</v>
      </c>
      <c r="J146" s="8" t="b">
        <v>0</v>
      </c>
      <c r="K146" s="8" t="b">
        <v>1</v>
      </c>
      <c r="L146" s="6">
        <v>3</v>
      </c>
      <c r="M146" s="6">
        <v>2</v>
      </c>
      <c r="N146" s="6">
        <v>9600</v>
      </c>
      <c r="O146" s="6">
        <v>2</v>
      </c>
      <c r="P146" s="6">
        <v>1</v>
      </c>
      <c r="Q146" s="6">
        <v>0</v>
      </c>
      <c r="R146" s="6">
        <v>0</v>
      </c>
      <c r="S146" s="8" t="b">
        <v>0</v>
      </c>
    </row>
    <row r="147" spans="1:19">
      <c r="A147" s="3" t="s">
        <v>438</v>
      </c>
      <c r="B147" s="3" t="s">
        <v>42</v>
      </c>
      <c r="C147" s="3" t="s">
        <v>437</v>
      </c>
      <c r="D147" s="3" t="s">
        <v>437</v>
      </c>
      <c r="E147" s="6">
        <v>18100</v>
      </c>
      <c r="F147" s="3" t="s">
        <v>69</v>
      </c>
      <c r="G147" s="9">
        <v>1.42</v>
      </c>
      <c r="H147" s="3" t="s">
        <v>44</v>
      </c>
      <c r="I147" s="3" t="s">
        <v>62</v>
      </c>
      <c r="J147" s="8" t="b">
        <v>0</v>
      </c>
      <c r="K147" s="8" t="b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8" t="b">
        <v>0</v>
      </c>
    </row>
    <row r="148" spans="1:19">
      <c r="A148" s="3" t="s">
        <v>440</v>
      </c>
      <c r="B148" s="3" t="s">
        <v>42</v>
      </c>
      <c r="C148" s="3" t="s">
        <v>439</v>
      </c>
      <c r="D148" s="3" t="s">
        <v>439</v>
      </c>
      <c r="E148" s="6">
        <v>14800</v>
      </c>
      <c r="F148" s="3" t="s">
        <v>69</v>
      </c>
      <c r="G148" s="9">
        <v>1.35</v>
      </c>
      <c r="H148" s="3" t="s">
        <v>44</v>
      </c>
      <c r="I148" s="3" t="s">
        <v>61</v>
      </c>
      <c r="J148" s="8" t="b">
        <v>0</v>
      </c>
      <c r="K148" s="8" t="b">
        <v>1</v>
      </c>
      <c r="L148" s="6">
        <v>3</v>
      </c>
      <c r="M148" s="6">
        <v>1</v>
      </c>
      <c r="N148" s="6">
        <v>8600</v>
      </c>
      <c r="O148" s="6">
        <v>2</v>
      </c>
      <c r="P148" s="6">
        <v>1</v>
      </c>
      <c r="Q148" s="6">
        <v>0</v>
      </c>
      <c r="R148" s="6">
        <v>0</v>
      </c>
      <c r="S148" s="8" t="b">
        <v>0</v>
      </c>
    </row>
    <row r="149" spans="1:19">
      <c r="A149" s="3" t="s">
        <v>443</v>
      </c>
      <c r="B149" s="3" t="s">
        <v>42</v>
      </c>
      <c r="C149" s="3" t="s">
        <v>441</v>
      </c>
      <c r="D149" s="3" t="s">
        <v>442</v>
      </c>
      <c r="E149" s="6">
        <v>9900</v>
      </c>
      <c r="F149" s="3" t="s">
        <v>69</v>
      </c>
      <c r="G149" s="9">
        <v>1.65</v>
      </c>
      <c r="H149" s="3" t="s">
        <v>44</v>
      </c>
      <c r="I149" s="3" t="s">
        <v>60</v>
      </c>
      <c r="J149" s="8" t="b">
        <v>0</v>
      </c>
      <c r="K149" s="8" t="b">
        <v>1</v>
      </c>
      <c r="L149" s="6">
        <v>4</v>
      </c>
      <c r="M149" s="6">
        <v>1</v>
      </c>
      <c r="N149" s="6">
        <v>5000</v>
      </c>
      <c r="O149" s="6">
        <v>3</v>
      </c>
      <c r="P149" s="6">
        <v>1</v>
      </c>
      <c r="Q149" s="6">
        <v>0</v>
      </c>
      <c r="R149" s="6">
        <v>0</v>
      </c>
      <c r="S149" s="8" t="b">
        <v>0</v>
      </c>
    </row>
    <row r="150" spans="1:19">
      <c r="A150" s="3" t="s">
        <v>446</v>
      </c>
      <c r="B150" s="3" t="s">
        <v>42</v>
      </c>
      <c r="C150" s="3" t="s">
        <v>444</v>
      </c>
      <c r="D150" s="3" t="s">
        <v>445</v>
      </c>
      <c r="E150" s="6">
        <v>8100</v>
      </c>
      <c r="F150" s="3" t="s">
        <v>69</v>
      </c>
      <c r="G150" s="9">
        <v>1.58</v>
      </c>
      <c r="H150" s="3" t="s">
        <v>44</v>
      </c>
      <c r="I150" s="3" t="s">
        <v>60</v>
      </c>
      <c r="J150" s="8" t="b">
        <v>0</v>
      </c>
      <c r="K150" s="8" t="b">
        <v>1</v>
      </c>
      <c r="L150" s="6">
        <v>3</v>
      </c>
      <c r="M150" s="6">
        <v>1</v>
      </c>
      <c r="N150" s="6">
        <v>3300</v>
      </c>
      <c r="O150" s="6">
        <v>2</v>
      </c>
      <c r="P150" s="6">
        <v>1</v>
      </c>
      <c r="Q150" s="6">
        <v>0</v>
      </c>
      <c r="R150" s="6">
        <v>0</v>
      </c>
      <c r="S150" s="8" t="b">
        <v>0</v>
      </c>
    </row>
    <row r="151" spans="1:19">
      <c r="A151" s="3" t="s">
        <v>449</v>
      </c>
      <c r="B151" s="3" t="s">
        <v>42</v>
      </c>
      <c r="C151" s="3" t="s">
        <v>447</v>
      </c>
      <c r="D151" s="3" t="s">
        <v>448</v>
      </c>
      <c r="E151" s="6">
        <v>8100</v>
      </c>
      <c r="F151" s="3" t="s">
        <v>69</v>
      </c>
      <c r="G151" s="9">
        <v>1.85</v>
      </c>
      <c r="H151" s="3" t="s">
        <v>44</v>
      </c>
      <c r="I151" s="3" t="s">
        <v>60</v>
      </c>
      <c r="J151" s="8" t="b">
        <v>0</v>
      </c>
      <c r="K151" s="8" t="b">
        <v>1</v>
      </c>
      <c r="L151" s="6">
        <v>3</v>
      </c>
      <c r="M151" s="6">
        <v>1</v>
      </c>
      <c r="N151" s="6">
        <v>3480</v>
      </c>
      <c r="O151" s="6">
        <v>2</v>
      </c>
      <c r="P151" s="6">
        <v>1</v>
      </c>
      <c r="Q151" s="6">
        <v>0</v>
      </c>
      <c r="R151" s="6">
        <v>0</v>
      </c>
      <c r="S151" s="8" t="b">
        <v>0</v>
      </c>
    </row>
    <row r="152" spans="1:19">
      <c r="A152" s="3" t="s">
        <v>452</v>
      </c>
      <c r="B152" s="3" t="s">
        <v>42</v>
      </c>
      <c r="C152" s="3" t="s">
        <v>450</v>
      </c>
      <c r="D152" s="3" t="s">
        <v>451</v>
      </c>
      <c r="E152" s="6">
        <v>6600</v>
      </c>
      <c r="F152" s="3" t="s">
        <v>69</v>
      </c>
      <c r="G152" s="9">
        <v>1.78</v>
      </c>
      <c r="H152" s="3" t="s">
        <v>44</v>
      </c>
      <c r="I152" s="3" t="s">
        <v>60</v>
      </c>
      <c r="J152" s="8" t="b">
        <v>0</v>
      </c>
      <c r="K152" s="8" t="b">
        <v>1</v>
      </c>
      <c r="L152" s="6">
        <v>2</v>
      </c>
      <c r="M152" s="6">
        <v>1</v>
      </c>
      <c r="N152" s="6">
        <v>2250</v>
      </c>
      <c r="O152" s="6">
        <v>1</v>
      </c>
      <c r="P152" s="6">
        <v>1</v>
      </c>
      <c r="Q152" s="6">
        <v>0</v>
      </c>
      <c r="R152" s="6">
        <v>0</v>
      </c>
      <c r="S152" s="8" t="b">
        <v>0</v>
      </c>
    </row>
    <row r="153" spans="1:19">
      <c r="A153" s="3" t="s">
        <v>455</v>
      </c>
      <c r="B153" s="3" t="s">
        <v>42</v>
      </c>
      <c r="C153" s="3" t="s">
        <v>453</v>
      </c>
      <c r="D153" s="3" t="s">
        <v>454</v>
      </c>
      <c r="E153" s="6">
        <v>9900</v>
      </c>
      <c r="F153" s="3" t="s">
        <v>69</v>
      </c>
      <c r="G153" s="9">
        <v>1.52</v>
      </c>
      <c r="H153" s="3" t="s">
        <v>44</v>
      </c>
      <c r="I153" s="3" t="s">
        <v>60</v>
      </c>
      <c r="J153" s="8" t="b">
        <v>0</v>
      </c>
      <c r="K153" s="8" t="b">
        <v>1</v>
      </c>
      <c r="L153" s="6">
        <v>3</v>
      </c>
      <c r="M153" s="6">
        <v>1</v>
      </c>
      <c r="N153" s="6">
        <v>4350</v>
      </c>
      <c r="O153" s="6">
        <v>2</v>
      </c>
      <c r="P153" s="6">
        <v>1</v>
      </c>
      <c r="Q153" s="6">
        <v>0</v>
      </c>
      <c r="R153" s="6">
        <v>0</v>
      </c>
      <c r="S153" s="8" t="b">
        <v>0</v>
      </c>
    </row>
    <row r="154" spans="1:19">
      <c r="A154" s="3" t="s">
        <v>458</v>
      </c>
      <c r="B154" s="3" t="s">
        <v>42</v>
      </c>
      <c r="C154" s="3" t="s">
        <v>456</v>
      </c>
      <c r="D154" s="3" t="s">
        <v>457</v>
      </c>
      <c r="E154" s="6">
        <v>8100</v>
      </c>
      <c r="F154" s="3" t="s">
        <v>69</v>
      </c>
      <c r="G154" s="9">
        <v>1.45</v>
      </c>
      <c r="H154" s="3" t="s">
        <v>44</v>
      </c>
      <c r="I154" s="3" t="s">
        <v>60</v>
      </c>
      <c r="J154" s="8" t="b">
        <v>0</v>
      </c>
      <c r="K154" s="8" t="b">
        <v>1</v>
      </c>
      <c r="L154" s="6">
        <v>2</v>
      </c>
      <c r="M154" s="6">
        <v>1</v>
      </c>
      <c r="N154" s="6">
        <v>2750</v>
      </c>
      <c r="O154" s="6">
        <v>1</v>
      </c>
      <c r="P154" s="6">
        <v>1</v>
      </c>
      <c r="Q154" s="6">
        <v>0</v>
      </c>
      <c r="R154" s="6">
        <v>0</v>
      </c>
      <c r="S154" s="8" t="b">
        <v>0</v>
      </c>
    </row>
    <row r="155" spans="1:19">
      <c r="A155" s="3" t="s">
        <v>461</v>
      </c>
      <c r="B155" s="3" t="s">
        <v>42</v>
      </c>
      <c r="C155" s="3" t="s">
        <v>459</v>
      </c>
      <c r="D155" s="3" t="s">
        <v>460</v>
      </c>
      <c r="E155" s="6">
        <v>6600</v>
      </c>
      <c r="F155" s="3" t="s">
        <v>70</v>
      </c>
      <c r="G155" s="9">
        <v>1.42</v>
      </c>
      <c r="H155" s="3" t="s">
        <v>44</v>
      </c>
      <c r="I155" s="3" t="s">
        <v>60</v>
      </c>
      <c r="J155" s="8" t="b">
        <v>0</v>
      </c>
      <c r="K155" s="8" t="b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8" t="b">
        <v>0</v>
      </c>
    </row>
    <row r="156" spans="1:19">
      <c r="A156" s="3" t="s">
        <v>464</v>
      </c>
      <c r="B156" s="3" t="s">
        <v>42</v>
      </c>
      <c r="C156" s="3" t="s">
        <v>462</v>
      </c>
      <c r="D156" s="3" t="s">
        <v>463</v>
      </c>
      <c r="E156" s="6">
        <v>5400</v>
      </c>
      <c r="F156" s="3" t="s">
        <v>70</v>
      </c>
      <c r="G156" s="9">
        <v>1.35</v>
      </c>
      <c r="H156" s="3" t="s">
        <v>44</v>
      </c>
      <c r="I156" s="3" t="s">
        <v>60</v>
      </c>
      <c r="J156" s="8" t="b">
        <v>0</v>
      </c>
      <c r="K156" s="8" t="b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8" t="b">
        <v>0</v>
      </c>
    </row>
    <row r="157" spans="1:19">
      <c r="A157" s="3" t="s">
        <v>467</v>
      </c>
      <c r="B157" s="3" t="s">
        <v>42</v>
      </c>
      <c r="C157" s="3" t="s">
        <v>465</v>
      </c>
      <c r="D157" s="3" t="s">
        <v>466</v>
      </c>
      <c r="E157" s="6">
        <v>6600</v>
      </c>
      <c r="F157" s="3" t="s">
        <v>70</v>
      </c>
      <c r="G157" s="9">
        <v>1.55</v>
      </c>
      <c r="H157" s="3" t="s">
        <v>44</v>
      </c>
      <c r="I157" s="3" t="s">
        <v>60</v>
      </c>
      <c r="J157" s="8" t="b">
        <v>0</v>
      </c>
      <c r="K157" s="8" t="b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8" t="b">
        <v>0</v>
      </c>
    </row>
    <row r="158" spans="1:19">
      <c r="A158" s="3" t="s">
        <v>470</v>
      </c>
      <c r="B158" s="3" t="s">
        <v>42</v>
      </c>
      <c r="C158" s="3" t="s">
        <v>468</v>
      </c>
      <c r="D158" s="3" t="s">
        <v>469</v>
      </c>
      <c r="E158" s="6">
        <v>5400</v>
      </c>
      <c r="F158" s="3" t="s">
        <v>70</v>
      </c>
      <c r="G158" s="9">
        <v>1.48</v>
      </c>
      <c r="H158" s="3" t="s">
        <v>44</v>
      </c>
      <c r="I158" s="3" t="s">
        <v>60</v>
      </c>
      <c r="J158" s="8" t="b">
        <v>0</v>
      </c>
      <c r="K158" s="8" t="b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8" t="b">
        <v>0</v>
      </c>
    </row>
    <row r="159" spans="1:19">
      <c r="A159" s="3" t="s">
        <v>473</v>
      </c>
      <c r="B159" s="3" t="s">
        <v>42</v>
      </c>
      <c r="C159" s="3" t="s">
        <v>471</v>
      </c>
      <c r="D159" s="3" t="s">
        <v>472</v>
      </c>
      <c r="E159" s="6">
        <v>6600</v>
      </c>
      <c r="F159" s="3" t="s">
        <v>69</v>
      </c>
      <c r="G159" s="9">
        <v>1.92</v>
      </c>
      <c r="H159" s="3" t="s">
        <v>44</v>
      </c>
      <c r="I159" s="3" t="s">
        <v>60</v>
      </c>
      <c r="J159" s="8" t="b">
        <v>0</v>
      </c>
      <c r="K159" s="8" t="b">
        <v>1</v>
      </c>
      <c r="L159" s="6">
        <v>3</v>
      </c>
      <c r="M159" s="6">
        <v>1</v>
      </c>
      <c r="N159" s="6">
        <v>2850</v>
      </c>
      <c r="O159" s="6">
        <v>2</v>
      </c>
      <c r="P159" s="6">
        <v>1</v>
      </c>
      <c r="Q159" s="6">
        <v>0</v>
      </c>
      <c r="R159" s="6">
        <v>0</v>
      </c>
      <c r="S159" s="8" t="b">
        <v>0</v>
      </c>
    </row>
    <row r="160" spans="1:19">
      <c r="A160" s="3" t="s">
        <v>476</v>
      </c>
      <c r="B160" s="3" t="s">
        <v>42</v>
      </c>
      <c r="C160" s="3" t="s">
        <v>474</v>
      </c>
      <c r="D160" s="3" t="s">
        <v>475</v>
      </c>
      <c r="E160" s="6">
        <v>5400</v>
      </c>
      <c r="F160" s="3" t="s">
        <v>69</v>
      </c>
      <c r="G160" s="9">
        <v>1.85</v>
      </c>
      <c r="H160" s="3" t="s">
        <v>44</v>
      </c>
      <c r="I160" s="3" t="s">
        <v>60</v>
      </c>
      <c r="J160" s="8" t="b">
        <v>0</v>
      </c>
      <c r="K160" s="8" t="b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8" t="b">
        <v>0</v>
      </c>
    </row>
    <row r="161" spans="1:19">
      <c r="A161" s="3" t="s">
        <v>479</v>
      </c>
      <c r="B161" s="3" t="s">
        <v>42</v>
      </c>
      <c r="C161" s="3" t="s">
        <v>477</v>
      </c>
      <c r="D161" s="3" t="s">
        <v>478</v>
      </c>
      <c r="E161" s="6">
        <v>8100</v>
      </c>
      <c r="F161" s="3" t="s">
        <v>69</v>
      </c>
      <c r="G161" s="9">
        <v>1.62</v>
      </c>
      <c r="H161" s="3" t="s">
        <v>44</v>
      </c>
      <c r="I161" s="3" t="s">
        <v>60</v>
      </c>
      <c r="J161" s="8" t="b">
        <v>0</v>
      </c>
      <c r="K161" s="8" t="b">
        <v>1</v>
      </c>
      <c r="L161" s="6">
        <v>3</v>
      </c>
      <c r="M161" s="6">
        <v>1</v>
      </c>
      <c r="N161" s="6">
        <v>3480</v>
      </c>
      <c r="O161" s="6">
        <v>2</v>
      </c>
      <c r="P161" s="6">
        <v>1</v>
      </c>
      <c r="Q161" s="6">
        <v>0</v>
      </c>
      <c r="R161" s="6">
        <v>0</v>
      </c>
      <c r="S161" s="8" t="b">
        <v>0</v>
      </c>
    </row>
    <row r="162" spans="1:19">
      <c r="A162" s="3" t="s">
        <v>482</v>
      </c>
      <c r="B162" s="3" t="s">
        <v>42</v>
      </c>
      <c r="C162" s="3" t="s">
        <v>480</v>
      </c>
      <c r="D162" s="3" t="s">
        <v>481</v>
      </c>
      <c r="E162" s="6">
        <v>6600</v>
      </c>
      <c r="F162" s="3" t="s">
        <v>69</v>
      </c>
      <c r="G162" s="9">
        <v>1.55</v>
      </c>
      <c r="H162" s="3" t="s">
        <v>44</v>
      </c>
      <c r="I162" s="3" t="s">
        <v>60</v>
      </c>
      <c r="J162" s="8" t="b">
        <v>0</v>
      </c>
      <c r="K162" s="8" t="b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8" t="b">
        <v>0</v>
      </c>
    </row>
    <row r="163" spans="1:19">
      <c r="A163" s="3" t="s">
        <v>485</v>
      </c>
      <c r="B163" s="3" t="s">
        <v>42</v>
      </c>
      <c r="C163" s="3" t="s">
        <v>483</v>
      </c>
      <c r="D163" s="3" t="s">
        <v>484</v>
      </c>
      <c r="E163" s="6">
        <v>6600</v>
      </c>
      <c r="F163" s="3" t="s">
        <v>70</v>
      </c>
      <c r="G163" s="9">
        <v>1.28</v>
      </c>
      <c r="H163" s="3" t="s">
        <v>44</v>
      </c>
      <c r="I163" s="3" t="s">
        <v>60</v>
      </c>
      <c r="J163" s="8" t="b">
        <v>0</v>
      </c>
      <c r="K163" s="8" t="b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8" t="b">
        <v>0</v>
      </c>
    </row>
    <row r="164" spans="1:19">
      <c r="A164" s="3" t="s">
        <v>488</v>
      </c>
      <c r="B164" s="3" t="s">
        <v>42</v>
      </c>
      <c r="C164" s="3" t="s">
        <v>486</v>
      </c>
      <c r="D164" s="3" t="s">
        <v>487</v>
      </c>
      <c r="E164" s="6">
        <v>5400</v>
      </c>
      <c r="F164" s="3" t="s">
        <v>70</v>
      </c>
      <c r="G164" s="9">
        <v>1.22</v>
      </c>
      <c r="H164" s="3" t="s">
        <v>44</v>
      </c>
      <c r="I164" s="3" t="s">
        <v>60</v>
      </c>
      <c r="J164" s="8" t="b">
        <v>0</v>
      </c>
      <c r="K164" s="8" t="b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8" t="b">
        <v>0</v>
      </c>
    </row>
    <row r="165" spans="1:19">
      <c r="A165" s="3" t="s">
        <v>491</v>
      </c>
      <c r="B165" s="3" t="s">
        <v>42</v>
      </c>
      <c r="C165" s="3" t="s">
        <v>489</v>
      </c>
      <c r="D165" s="3" t="s">
        <v>490</v>
      </c>
      <c r="E165" s="6">
        <v>5400</v>
      </c>
      <c r="F165" s="3" t="s">
        <v>70</v>
      </c>
      <c r="G165" s="9">
        <v>1.32</v>
      </c>
      <c r="H165" s="3" t="s">
        <v>44</v>
      </c>
      <c r="I165" s="3" t="s">
        <v>60</v>
      </c>
      <c r="J165" s="8" t="b">
        <v>0</v>
      </c>
      <c r="K165" s="8" t="b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8" t="b">
        <v>0</v>
      </c>
    </row>
    <row r="166" spans="1:19">
      <c r="A166" s="3" t="s">
        <v>494</v>
      </c>
      <c r="B166" s="3" t="s">
        <v>42</v>
      </c>
      <c r="C166" s="3" t="s">
        <v>492</v>
      </c>
      <c r="D166" s="3" t="s">
        <v>493</v>
      </c>
      <c r="E166" s="6">
        <v>4400</v>
      </c>
      <c r="F166" s="3" t="s">
        <v>70</v>
      </c>
      <c r="G166" s="9">
        <v>1.25</v>
      </c>
      <c r="H166" s="3" t="s">
        <v>44</v>
      </c>
      <c r="I166" s="3" t="s">
        <v>60</v>
      </c>
      <c r="J166" s="8" t="b">
        <v>0</v>
      </c>
      <c r="K166" s="8" t="b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8" t="b">
        <v>0</v>
      </c>
    </row>
    <row r="167" spans="1:19">
      <c r="A167" s="3" t="s">
        <v>497</v>
      </c>
      <c r="B167" s="3" t="s">
        <v>42</v>
      </c>
      <c r="C167" s="3" t="s">
        <v>495</v>
      </c>
      <c r="D167" s="3" t="s">
        <v>496</v>
      </c>
      <c r="E167" s="6">
        <v>4400</v>
      </c>
      <c r="F167" s="3" t="s">
        <v>70</v>
      </c>
      <c r="G167" s="9">
        <v>1.45</v>
      </c>
      <c r="H167" s="3" t="s">
        <v>44</v>
      </c>
      <c r="I167" s="3" t="s">
        <v>60</v>
      </c>
      <c r="J167" s="8" t="b">
        <v>0</v>
      </c>
      <c r="K167" s="8" t="b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8" t="b">
        <v>0</v>
      </c>
    </row>
    <row r="168" spans="1:19">
      <c r="A168" s="3" t="s">
        <v>500</v>
      </c>
      <c r="B168" s="3" t="s">
        <v>42</v>
      </c>
      <c r="C168" s="3" t="s">
        <v>498</v>
      </c>
      <c r="D168" s="3" t="s">
        <v>499</v>
      </c>
      <c r="E168" s="6">
        <v>3600</v>
      </c>
      <c r="F168" s="3" t="s">
        <v>70</v>
      </c>
      <c r="G168" s="9">
        <v>1.38</v>
      </c>
      <c r="H168" s="3" t="s">
        <v>44</v>
      </c>
      <c r="I168" s="3" t="s">
        <v>60</v>
      </c>
      <c r="J168" s="8" t="b">
        <v>0</v>
      </c>
      <c r="K168" s="8" t="b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8" t="b">
        <v>0</v>
      </c>
    </row>
    <row r="169" spans="1:19">
      <c r="A169" s="3" t="s">
        <v>503</v>
      </c>
      <c r="B169" s="3" t="s">
        <v>42</v>
      </c>
      <c r="C169" s="3" t="s">
        <v>501</v>
      </c>
      <c r="D169" s="3" t="s">
        <v>502</v>
      </c>
      <c r="E169" s="6">
        <v>9900</v>
      </c>
      <c r="F169" s="3" t="s">
        <v>69</v>
      </c>
      <c r="G169" s="9">
        <v>1.95</v>
      </c>
      <c r="H169" s="3" t="s">
        <v>44</v>
      </c>
      <c r="I169" s="3" t="s">
        <v>62</v>
      </c>
      <c r="J169" s="8" t="b">
        <v>0</v>
      </c>
      <c r="K169" s="8" t="b">
        <v>1</v>
      </c>
      <c r="L169" s="6">
        <v>3</v>
      </c>
      <c r="M169" s="6">
        <v>2</v>
      </c>
      <c r="N169" s="6">
        <v>3700</v>
      </c>
      <c r="O169" s="6">
        <v>1</v>
      </c>
      <c r="P169" s="6">
        <v>2</v>
      </c>
      <c r="Q169" s="6">
        <v>0</v>
      </c>
      <c r="R169" s="6">
        <v>0</v>
      </c>
      <c r="S169" s="8" t="b">
        <v>0</v>
      </c>
    </row>
    <row r="170" spans="1:19">
      <c r="A170" s="3" t="s">
        <v>506</v>
      </c>
      <c r="B170" s="3" t="s">
        <v>42</v>
      </c>
      <c r="C170" s="3" t="s">
        <v>504</v>
      </c>
      <c r="D170" s="3" t="s">
        <v>505</v>
      </c>
      <c r="E170" s="6">
        <v>8100</v>
      </c>
      <c r="F170" s="3" t="s">
        <v>69</v>
      </c>
      <c r="G170" s="9">
        <v>1.92</v>
      </c>
      <c r="H170" s="3" t="s">
        <v>44</v>
      </c>
      <c r="I170" s="3" t="s">
        <v>62</v>
      </c>
      <c r="J170" s="8" t="b">
        <v>0</v>
      </c>
      <c r="K170" s="8" t="b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8" t="b">
        <v>0</v>
      </c>
    </row>
    <row r="171" spans="1:19">
      <c r="A171" s="3" t="s">
        <v>509</v>
      </c>
      <c r="B171" s="3" t="s">
        <v>42</v>
      </c>
      <c r="C171" s="3" t="s">
        <v>507</v>
      </c>
      <c r="D171" s="3" t="s">
        <v>508</v>
      </c>
      <c r="E171" s="6">
        <v>6600</v>
      </c>
      <c r="F171" s="3" t="s">
        <v>69</v>
      </c>
      <c r="G171" s="9">
        <v>1.88</v>
      </c>
      <c r="H171" s="3" t="s">
        <v>44</v>
      </c>
      <c r="I171" s="3" t="s">
        <v>60</v>
      </c>
      <c r="J171" s="8" t="b">
        <v>0</v>
      </c>
      <c r="K171" s="8" t="b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8" t="b">
        <v>0</v>
      </c>
    </row>
    <row r="172" spans="1:19">
      <c r="A172" s="3" t="s">
        <v>512</v>
      </c>
      <c r="B172" s="3" t="s">
        <v>42</v>
      </c>
      <c r="C172" s="3" t="s">
        <v>510</v>
      </c>
      <c r="D172" s="3" t="s">
        <v>511</v>
      </c>
      <c r="E172" s="6">
        <v>3600</v>
      </c>
      <c r="F172" s="3" t="s">
        <v>70</v>
      </c>
      <c r="G172" s="9">
        <v>1.55</v>
      </c>
      <c r="H172" s="3" t="s">
        <v>44</v>
      </c>
      <c r="I172" s="3" t="s">
        <v>60</v>
      </c>
      <c r="J172" s="8" t="b">
        <v>0</v>
      </c>
      <c r="K172" s="8" t="b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8" t="b">
        <v>0</v>
      </c>
    </row>
    <row r="173" spans="1:19">
      <c r="A173" s="3" t="s">
        <v>515</v>
      </c>
      <c r="B173" s="3" t="s">
        <v>42</v>
      </c>
      <c r="C173" s="3" t="s">
        <v>513</v>
      </c>
      <c r="D173" s="3" t="s">
        <v>514</v>
      </c>
      <c r="E173" s="6">
        <v>6600</v>
      </c>
      <c r="F173" s="3" t="s">
        <v>69</v>
      </c>
      <c r="G173" s="9">
        <v>1.62</v>
      </c>
      <c r="H173" s="3" t="s">
        <v>44</v>
      </c>
      <c r="I173" s="3" t="s">
        <v>60</v>
      </c>
      <c r="J173" s="8" t="b">
        <v>0</v>
      </c>
      <c r="K173" s="8" t="b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8" t="b">
        <v>0</v>
      </c>
    </row>
    <row r="174" spans="1:19">
      <c r="A174" s="3" t="s">
        <v>518</v>
      </c>
      <c r="B174" s="3" t="s">
        <v>42</v>
      </c>
      <c r="C174" s="3" t="s">
        <v>516</v>
      </c>
      <c r="D174" s="3" t="s">
        <v>517</v>
      </c>
      <c r="E174" s="6">
        <v>5400</v>
      </c>
      <c r="F174" s="3" t="s">
        <v>69</v>
      </c>
      <c r="G174" s="9">
        <v>1.55</v>
      </c>
      <c r="H174" s="3" t="s">
        <v>44</v>
      </c>
      <c r="I174" s="3" t="s">
        <v>60</v>
      </c>
      <c r="J174" s="8" t="b">
        <v>0</v>
      </c>
      <c r="K174" s="8" t="b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8" t="b">
        <v>0</v>
      </c>
    </row>
    <row r="175" spans="1:19">
      <c r="A175" s="3" t="s">
        <v>521</v>
      </c>
      <c r="B175" s="3" t="s">
        <v>42</v>
      </c>
      <c r="C175" s="3" t="s">
        <v>519</v>
      </c>
      <c r="D175" s="3" t="s">
        <v>520</v>
      </c>
      <c r="E175" s="6">
        <v>4400</v>
      </c>
      <c r="F175" s="3" t="s">
        <v>70</v>
      </c>
      <c r="G175" s="9">
        <v>1.35</v>
      </c>
      <c r="H175" s="3" t="s">
        <v>44</v>
      </c>
      <c r="I175" s="3" t="s">
        <v>60</v>
      </c>
      <c r="J175" s="8" t="b">
        <v>0</v>
      </c>
      <c r="K175" s="8" t="b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8" t="b">
        <v>0</v>
      </c>
    </row>
    <row r="176" spans="1:19">
      <c r="A176" s="3" t="s">
        <v>524</v>
      </c>
      <c r="B176" s="3" t="s">
        <v>42</v>
      </c>
      <c r="C176" s="3" t="s">
        <v>522</v>
      </c>
      <c r="D176" s="3" t="s">
        <v>523</v>
      </c>
      <c r="E176" s="6">
        <v>5400</v>
      </c>
      <c r="F176" s="3" t="s">
        <v>70</v>
      </c>
      <c r="G176" s="9">
        <v>1.22</v>
      </c>
      <c r="H176" s="3" t="s">
        <v>44</v>
      </c>
      <c r="I176" s="3" t="s">
        <v>60</v>
      </c>
      <c r="J176" s="8" t="b">
        <v>0</v>
      </c>
      <c r="K176" s="8" t="b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8" t="b">
        <v>0</v>
      </c>
    </row>
    <row r="177" spans="1:19">
      <c r="A177" s="3" t="s">
        <v>527</v>
      </c>
      <c r="B177" s="3" t="s">
        <v>42</v>
      </c>
      <c r="C177" s="3" t="s">
        <v>525</v>
      </c>
      <c r="D177" s="3" t="s">
        <v>526</v>
      </c>
      <c r="E177" s="6">
        <v>4400</v>
      </c>
      <c r="F177" s="3" t="s">
        <v>70</v>
      </c>
      <c r="G177" s="9">
        <v>1.1499999999999999</v>
      </c>
      <c r="H177" s="3" t="s">
        <v>44</v>
      </c>
      <c r="I177" s="3" t="s">
        <v>60</v>
      </c>
      <c r="J177" s="8" t="b">
        <v>0</v>
      </c>
      <c r="K177" s="8" t="b">
        <v>1</v>
      </c>
      <c r="L177" s="6">
        <v>3</v>
      </c>
      <c r="M177" s="6">
        <v>1</v>
      </c>
      <c r="N177" s="6">
        <v>1880</v>
      </c>
      <c r="O177" s="6">
        <v>2</v>
      </c>
      <c r="P177" s="6">
        <v>1</v>
      </c>
      <c r="Q177" s="6">
        <v>0</v>
      </c>
      <c r="R177" s="6">
        <v>0</v>
      </c>
      <c r="S177" s="8" t="b">
        <v>0</v>
      </c>
    </row>
    <row r="178" spans="1:19">
      <c r="A178" s="3" t="s">
        <v>530</v>
      </c>
      <c r="B178" s="3" t="s">
        <v>42</v>
      </c>
      <c r="C178" s="3" t="s">
        <v>528</v>
      </c>
      <c r="D178" s="3" t="s">
        <v>529</v>
      </c>
      <c r="E178" s="6">
        <v>9900</v>
      </c>
      <c r="F178" s="3" t="s">
        <v>69</v>
      </c>
      <c r="G178" s="9">
        <v>1.52</v>
      </c>
      <c r="H178" s="3" t="s">
        <v>44</v>
      </c>
      <c r="I178" s="3" t="s">
        <v>62</v>
      </c>
      <c r="J178" s="8" t="b">
        <v>0</v>
      </c>
      <c r="K178" s="8" t="b">
        <v>1</v>
      </c>
      <c r="L178" s="6">
        <v>3</v>
      </c>
      <c r="M178" s="6">
        <v>1</v>
      </c>
      <c r="N178" s="6">
        <v>4250</v>
      </c>
      <c r="O178" s="6">
        <v>2</v>
      </c>
      <c r="P178" s="6">
        <v>1</v>
      </c>
      <c r="Q178" s="6">
        <v>0</v>
      </c>
      <c r="R178" s="6">
        <v>0</v>
      </c>
      <c r="S178" s="8" t="b">
        <v>0</v>
      </c>
    </row>
    <row r="179" spans="1:19">
      <c r="A179" s="3" t="s">
        <v>532</v>
      </c>
      <c r="B179" s="3" t="s">
        <v>42</v>
      </c>
      <c r="C179" s="3" t="s">
        <v>531</v>
      </c>
      <c r="D179" s="3" t="s">
        <v>531</v>
      </c>
      <c r="E179" s="6">
        <v>8100</v>
      </c>
      <c r="F179" s="3" t="s">
        <v>69</v>
      </c>
      <c r="G179" s="9">
        <v>1.45</v>
      </c>
      <c r="H179" s="3" t="s">
        <v>44</v>
      </c>
      <c r="I179" s="3" t="s">
        <v>66</v>
      </c>
      <c r="J179" s="8" t="b">
        <v>0</v>
      </c>
      <c r="K179" s="8" t="b">
        <v>1</v>
      </c>
      <c r="L179" s="6">
        <v>3</v>
      </c>
      <c r="M179" s="6">
        <v>1</v>
      </c>
      <c r="N179" s="6">
        <v>2950</v>
      </c>
      <c r="O179" s="6">
        <v>0</v>
      </c>
      <c r="P179" s="6">
        <v>3</v>
      </c>
      <c r="Q179" s="6">
        <v>0</v>
      </c>
      <c r="R179" s="6">
        <v>0</v>
      </c>
      <c r="S179" s="8" t="b">
        <v>0</v>
      </c>
    </row>
    <row r="180" spans="1:19">
      <c r="A180" s="3" t="s">
        <v>535</v>
      </c>
      <c r="B180" s="3" t="s">
        <v>42</v>
      </c>
      <c r="C180" s="3" t="s">
        <v>533</v>
      </c>
      <c r="D180" s="3" t="s">
        <v>534</v>
      </c>
      <c r="E180" s="6">
        <v>14800</v>
      </c>
      <c r="F180" s="3" t="s">
        <v>69</v>
      </c>
      <c r="G180" s="9">
        <v>1.48</v>
      </c>
      <c r="H180" s="3" t="s">
        <v>44</v>
      </c>
      <c r="I180" s="3" t="s">
        <v>59</v>
      </c>
      <c r="J180" s="8" t="b">
        <v>0</v>
      </c>
      <c r="K180" s="8" t="b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8" t="b">
        <v>0</v>
      </c>
    </row>
    <row r="181" spans="1:19">
      <c r="A181" s="3" t="s">
        <v>537</v>
      </c>
      <c r="B181" s="3" t="s">
        <v>42</v>
      </c>
      <c r="C181" s="3" t="s">
        <v>536</v>
      </c>
      <c r="D181" s="3" t="s">
        <v>536</v>
      </c>
      <c r="E181" s="6">
        <v>22200</v>
      </c>
      <c r="F181" s="3" t="s">
        <v>69</v>
      </c>
      <c r="G181" s="9">
        <v>0.92</v>
      </c>
      <c r="H181" s="3" t="s">
        <v>44</v>
      </c>
      <c r="I181" s="3" t="s">
        <v>59</v>
      </c>
      <c r="J181" s="8" t="b">
        <v>0</v>
      </c>
      <c r="K181" s="8" t="b">
        <v>1</v>
      </c>
      <c r="L181" s="6">
        <v>1</v>
      </c>
      <c r="M181" s="6">
        <v>1</v>
      </c>
      <c r="N181" s="6">
        <v>18000</v>
      </c>
      <c r="O181" s="6">
        <v>1</v>
      </c>
      <c r="P181" s="6">
        <v>0</v>
      </c>
      <c r="Q181" s="6">
        <v>0</v>
      </c>
      <c r="R181" s="6">
        <v>0</v>
      </c>
      <c r="S181" s="8" t="b">
        <v>0</v>
      </c>
    </row>
    <row r="182" spans="1:19">
      <c r="A182" s="3" t="s">
        <v>540</v>
      </c>
      <c r="B182" s="3" t="s">
        <v>42</v>
      </c>
      <c r="C182" s="3" t="s">
        <v>538</v>
      </c>
      <c r="D182" s="3" t="s">
        <v>539</v>
      </c>
      <c r="E182" s="6">
        <v>14800</v>
      </c>
      <c r="F182" s="3" t="s">
        <v>69</v>
      </c>
      <c r="G182" s="9">
        <v>1.55</v>
      </c>
      <c r="H182" s="3" t="s">
        <v>44</v>
      </c>
      <c r="I182" s="3" t="s">
        <v>59</v>
      </c>
      <c r="J182" s="8" t="b">
        <v>0</v>
      </c>
      <c r="K182" s="8" t="b">
        <v>1</v>
      </c>
      <c r="L182" s="6">
        <v>1</v>
      </c>
      <c r="M182" s="6">
        <v>1</v>
      </c>
      <c r="N182" s="6">
        <v>9000</v>
      </c>
      <c r="O182" s="6">
        <v>1</v>
      </c>
      <c r="P182" s="6">
        <v>0</v>
      </c>
      <c r="Q182" s="6">
        <v>0</v>
      </c>
      <c r="R182" s="6">
        <v>0</v>
      </c>
      <c r="S182" s="8" t="b">
        <v>0</v>
      </c>
    </row>
    <row r="183" spans="1:19">
      <c r="A183" s="3" t="s">
        <v>543</v>
      </c>
      <c r="B183" s="3" t="s">
        <v>42</v>
      </c>
      <c r="C183" s="3" t="s">
        <v>541</v>
      </c>
      <c r="D183" s="3" t="s">
        <v>542</v>
      </c>
      <c r="E183" s="6">
        <v>9900</v>
      </c>
      <c r="F183" s="3" t="s">
        <v>69</v>
      </c>
      <c r="G183" s="9">
        <v>1.72</v>
      </c>
      <c r="H183" s="3" t="s">
        <v>44</v>
      </c>
      <c r="I183" s="3" t="s">
        <v>59</v>
      </c>
      <c r="J183" s="8" t="b">
        <v>0</v>
      </c>
      <c r="K183" s="8" t="b">
        <v>1</v>
      </c>
      <c r="L183" s="6">
        <v>1</v>
      </c>
      <c r="M183" s="6">
        <v>1</v>
      </c>
      <c r="N183" s="6">
        <v>6000</v>
      </c>
      <c r="O183" s="6">
        <v>1</v>
      </c>
      <c r="P183" s="6">
        <v>0</v>
      </c>
      <c r="Q183" s="6">
        <v>0</v>
      </c>
      <c r="R183" s="6">
        <v>0</v>
      </c>
      <c r="S183" s="8" t="b">
        <v>0</v>
      </c>
    </row>
    <row r="184" spans="1:19">
      <c r="A184" s="3" t="s">
        <v>546</v>
      </c>
      <c r="B184" s="3" t="s">
        <v>42</v>
      </c>
      <c r="C184" s="3" t="s">
        <v>544</v>
      </c>
      <c r="D184" s="3" t="s">
        <v>545</v>
      </c>
      <c r="E184" s="6">
        <v>3600</v>
      </c>
      <c r="F184" s="3" t="s">
        <v>71</v>
      </c>
      <c r="G184" s="9">
        <v>0.18</v>
      </c>
      <c r="H184" s="3" t="s">
        <v>46</v>
      </c>
      <c r="I184" s="3" t="s">
        <v>66</v>
      </c>
      <c r="J184" s="8" t="b">
        <v>0</v>
      </c>
      <c r="K184" s="8" t="b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8" t="b">
        <v>0</v>
      </c>
    </row>
    <row r="185" spans="1:19">
      <c r="A185" s="3" t="s">
        <v>549</v>
      </c>
      <c r="B185" s="3" t="s">
        <v>42</v>
      </c>
      <c r="C185" s="3" t="s">
        <v>547</v>
      </c>
      <c r="D185" s="3" t="s">
        <v>548</v>
      </c>
      <c r="E185" s="6">
        <v>3600</v>
      </c>
      <c r="F185" s="3" t="s">
        <v>71</v>
      </c>
      <c r="G185" s="9">
        <v>1.65</v>
      </c>
      <c r="H185" s="3" t="s">
        <v>44</v>
      </c>
      <c r="I185" s="3" t="s">
        <v>65</v>
      </c>
      <c r="J185" s="8" t="b">
        <v>0</v>
      </c>
      <c r="K185" s="8" t="b">
        <v>1</v>
      </c>
      <c r="L185" s="6">
        <v>2</v>
      </c>
      <c r="M185" s="6">
        <v>1</v>
      </c>
      <c r="N185" s="6">
        <v>1630</v>
      </c>
      <c r="O185" s="6">
        <v>1</v>
      </c>
      <c r="P185" s="6">
        <v>1</v>
      </c>
      <c r="Q185" s="6">
        <v>0</v>
      </c>
      <c r="R185" s="6">
        <v>0</v>
      </c>
      <c r="S185" s="8" t="b">
        <v>0</v>
      </c>
    </row>
    <row r="186" spans="1:19">
      <c r="A186" s="3" t="s">
        <v>552</v>
      </c>
      <c r="B186" s="3" t="s">
        <v>42</v>
      </c>
      <c r="C186" s="3" t="s">
        <v>550</v>
      </c>
      <c r="D186" s="3" t="s">
        <v>551</v>
      </c>
      <c r="E186" s="6">
        <v>2900</v>
      </c>
      <c r="F186" s="3" t="s">
        <v>71</v>
      </c>
      <c r="G186" s="9">
        <v>1.72</v>
      </c>
      <c r="H186" s="3" t="s">
        <v>44</v>
      </c>
      <c r="I186" s="3" t="s">
        <v>65</v>
      </c>
      <c r="J186" s="8" t="b">
        <v>0</v>
      </c>
      <c r="K186" s="8" t="b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8" t="b">
        <v>0</v>
      </c>
    </row>
    <row r="187" spans="1:19">
      <c r="A187" s="3" t="s">
        <v>555</v>
      </c>
      <c r="B187" s="3" t="s">
        <v>42</v>
      </c>
      <c r="C187" s="3" t="s">
        <v>553</v>
      </c>
      <c r="D187" s="3" t="s">
        <v>554</v>
      </c>
      <c r="E187" s="6">
        <v>4400</v>
      </c>
      <c r="F187" s="3" t="s">
        <v>70</v>
      </c>
      <c r="G187" s="9">
        <v>1.35</v>
      </c>
      <c r="H187" s="3" t="s">
        <v>44</v>
      </c>
      <c r="I187" s="3" t="s">
        <v>60</v>
      </c>
      <c r="J187" s="8" t="b">
        <v>0</v>
      </c>
      <c r="K187" s="8" t="b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8" t="b">
        <v>0</v>
      </c>
    </row>
    <row r="188" spans="1:19">
      <c r="A188" s="3" t="s">
        <v>558</v>
      </c>
      <c r="B188" s="3" t="s">
        <v>42</v>
      </c>
      <c r="C188" s="3" t="s">
        <v>556</v>
      </c>
      <c r="D188" s="3" t="s">
        <v>557</v>
      </c>
      <c r="E188" s="6">
        <v>3600</v>
      </c>
      <c r="F188" s="3" t="s">
        <v>70</v>
      </c>
      <c r="G188" s="9">
        <v>1.28</v>
      </c>
      <c r="H188" s="3" t="s">
        <v>44</v>
      </c>
      <c r="I188" s="3" t="s">
        <v>60</v>
      </c>
      <c r="J188" s="8" t="b">
        <v>0</v>
      </c>
      <c r="K188" s="8" t="b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8" t="b">
        <v>0</v>
      </c>
    </row>
    <row r="189" spans="1:19">
      <c r="A189" s="3" t="s">
        <v>561</v>
      </c>
      <c r="B189" s="3" t="s">
        <v>42</v>
      </c>
      <c r="C189" s="3" t="s">
        <v>559</v>
      </c>
      <c r="D189" s="3" t="s">
        <v>560</v>
      </c>
      <c r="E189" s="6">
        <v>3600</v>
      </c>
      <c r="F189" s="3" t="s">
        <v>70</v>
      </c>
      <c r="G189" s="9">
        <v>1.38</v>
      </c>
      <c r="H189" s="3" t="s">
        <v>44</v>
      </c>
      <c r="I189" s="3" t="s">
        <v>60</v>
      </c>
      <c r="J189" s="8" t="b">
        <v>0</v>
      </c>
      <c r="K189" s="8" t="b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8" t="b">
        <v>0</v>
      </c>
    </row>
    <row r="190" spans="1:19">
      <c r="A190" s="3" t="s">
        <v>564</v>
      </c>
      <c r="B190" s="3" t="s">
        <v>42</v>
      </c>
      <c r="C190" s="3" t="s">
        <v>562</v>
      </c>
      <c r="D190" s="3" t="s">
        <v>563</v>
      </c>
      <c r="E190" s="6">
        <v>22200</v>
      </c>
      <c r="F190" s="3" t="s">
        <v>69</v>
      </c>
      <c r="G190" s="9">
        <v>2.4500000000000002</v>
      </c>
      <c r="H190" s="3" t="s">
        <v>44</v>
      </c>
      <c r="I190" s="3" t="s">
        <v>63</v>
      </c>
      <c r="J190" s="8" t="b">
        <v>0</v>
      </c>
      <c r="K190" s="8" t="b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8" t="b">
        <v>0</v>
      </c>
    </row>
    <row r="191" spans="1:19">
      <c r="A191" s="3" t="s">
        <v>567</v>
      </c>
      <c r="B191" s="3" t="s">
        <v>42</v>
      </c>
      <c r="C191" s="3" t="s">
        <v>565</v>
      </c>
      <c r="D191" s="3" t="s">
        <v>566</v>
      </c>
      <c r="E191" s="6">
        <v>4400</v>
      </c>
      <c r="F191" s="3" t="s">
        <v>70</v>
      </c>
      <c r="G191" s="9">
        <v>1.55</v>
      </c>
      <c r="H191" s="3" t="s">
        <v>44</v>
      </c>
      <c r="I191" s="3" t="s">
        <v>60</v>
      </c>
      <c r="J191" s="8" t="b">
        <v>0</v>
      </c>
      <c r="K191" s="8" t="b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8" t="b">
        <v>0</v>
      </c>
    </row>
    <row r="192" spans="1:19">
      <c r="A192" s="3" t="s">
        <v>570</v>
      </c>
      <c r="B192" s="3" t="s">
        <v>42</v>
      </c>
      <c r="C192" s="3" t="s">
        <v>568</v>
      </c>
      <c r="D192" s="3" t="s">
        <v>569</v>
      </c>
      <c r="E192" s="6">
        <v>5400</v>
      </c>
      <c r="F192" s="3" t="s">
        <v>70</v>
      </c>
      <c r="G192" s="9">
        <v>1.58</v>
      </c>
      <c r="H192" s="3" t="s">
        <v>44</v>
      </c>
      <c r="I192" s="3" t="s">
        <v>60</v>
      </c>
      <c r="J192" s="8" t="b">
        <v>0</v>
      </c>
      <c r="K192" s="8" t="b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8" t="b">
        <v>0</v>
      </c>
    </row>
    <row r="193" spans="1:19">
      <c r="A193" s="3" t="s">
        <v>573</v>
      </c>
      <c r="B193" s="3" t="s">
        <v>42</v>
      </c>
      <c r="C193" s="3" t="s">
        <v>571</v>
      </c>
      <c r="D193" s="3" t="s">
        <v>572</v>
      </c>
      <c r="E193" s="6">
        <v>6600</v>
      </c>
      <c r="F193" s="3" t="s">
        <v>69</v>
      </c>
      <c r="G193" s="9">
        <v>0.35</v>
      </c>
      <c r="H193" s="3" t="s">
        <v>46</v>
      </c>
      <c r="I193" s="3" t="s">
        <v>61</v>
      </c>
      <c r="J193" s="8" t="b">
        <v>0</v>
      </c>
      <c r="K193" s="8" t="b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8" t="b">
        <v>0</v>
      </c>
    </row>
    <row r="194" spans="1:19">
      <c r="A194" s="3" t="s">
        <v>575</v>
      </c>
      <c r="B194" s="3" t="s">
        <v>42</v>
      </c>
      <c r="C194" s="3" t="s">
        <v>574</v>
      </c>
      <c r="D194" s="3" t="s">
        <v>574</v>
      </c>
      <c r="E194" s="6">
        <v>8100</v>
      </c>
      <c r="F194" s="3" t="s">
        <v>70</v>
      </c>
      <c r="G194" s="9">
        <v>0.45</v>
      </c>
      <c r="H194" s="3" t="s">
        <v>45</v>
      </c>
      <c r="I194" s="3" t="s">
        <v>59</v>
      </c>
      <c r="J194" s="8" t="b">
        <v>0</v>
      </c>
      <c r="K194" s="8" t="b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8" t="b">
        <v>0</v>
      </c>
    </row>
    <row r="195" spans="1:19">
      <c r="A195" s="3" t="s">
        <v>577</v>
      </c>
      <c r="B195" s="3" t="s">
        <v>42</v>
      </c>
      <c r="C195" s="3" t="s">
        <v>576</v>
      </c>
      <c r="D195" s="3" t="s">
        <v>576</v>
      </c>
      <c r="E195" s="6">
        <v>6600</v>
      </c>
      <c r="F195" s="3" t="s">
        <v>70</v>
      </c>
      <c r="G195" s="9">
        <v>0.55000000000000004</v>
      </c>
      <c r="H195" s="3" t="s">
        <v>45</v>
      </c>
      <c r="I195" s="3" t="s">
        <v>59</v>
      </c>
      <c r="J195" s="8" t="b">
        <v>0</v>
      </c>
      <c r="K195" s="8" t="b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8" t="b">
        <v>0</v>
      </c>
    </row>
    <row r="196" spans="1:19">
      <c r="A196" s="3" t="s">
        <v>579</v>
      </c>
      <c r="B196" s="3" t="s">
        <v>42</v>
      </c>
      <c r="C196" s="3" t="s">
        <v>578</v>
      </c>
      <c r="D196" s="3" t="s">
        <v>578</v>
      </c>
      <c r="E196" s="6">
        <v>22200</v>
      </c>
      <c r="F196" s="3" t="s">
        <v>70</v>
      </c>
      <c r="G196" s="9">
        <v>0.28000000000000003</v>
      </c>
      <c r="H196" s="3" t="s">
        <v>45</v>
      </c>
      <c r="I196" s="3" t="s">
        <v>59</v>
      </c>
      <c r="J196" s="8" t="b">
        <v>0</v>
      </c>
      <c r="K196" s="8" t="b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8" t="b">
        <v>0</v>
      </c>
    </row>
    <row r="197" spans="1:19">
      <c r="A197" s="3" t="s">
        <v>582</v>
      </c>
      <c r="B197" s="3" t="s">
        <v>42</v>
      </c>
      <c r="C197" s="3" t="s">
        <v>580</v>
      </c>
      <c r="D197" s="3" t="s">
        <v>581</v>
      </c>
      <c r="E197" s="6">
        <v>3600</v>
      </c>
      <c r="F197" s="3" t="s">
        <v>71</v>
      </c>
      <c r="G197" s="9">
        <v>0.89</v>
      </c>
      <c r="H197" s="3" t="s">
        <v>44</v>
      </c>
      <c r="I197" s="3" t="s">
        <v>60</v>
      </c>
      <c r="J197" s="8" t="b">
        <v>0</v>
      </c>
      <c r="K197" s="8" t="b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8" t="b">
        <v>0</v>
      </c>
    </row>
    <row r="198" spans="1:19">
      <c r="A198" s="3" t="s">
        <v>585</v>
      </c>
      <c r="B198" s="3" t="s">
        <v>42</v>
      </c>
      <c r="C198" s="3" t="s">
        <v>583</v>
      </c>
      <c r="D198" s="3" t="s">
        <v>584</v>
      </c>
      <c r="E198" s="6">
        <v>2400</v>
      </c>
      <c r="F198" s="3" t="s">
        <v>71</v>
      </c>
      <c r="G198" s="9">
        <v>1.52</v>
      </c>
      <c r="H198" s="3" t="s">
        <v>44</v>
      </c>
      <c r="I198" s="3" t="s">
        <v>60</v>
      </c>
      <c r="J198" s="8" t="b">
        <v>0</v>
      </c>
      <c r="K198" s="8" t="b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8" t="b">
        <v>0</v>
      </c>
    </row>
    <row r="199" spans="1:19">
      <c r="A199" s="3" t="s">
        <v>588</v>
      </c>
      <c r="B199" s="3" t="s">
        <v>42</v>
      </c>
      <c r="C199" s="3" t="s">
        <v>586</v>
      </c>
      <c r="D199" s="3" t="s">
        <v>587</v>
      </c>
      <c r="E199" s="6">
        <v>2900</v>
      </c>
      <c r="F199" s="3" t="s">
        <v>71</v>
      </c>
      <c r="G199" s="9">
        <v>1.58</v>
      </c>
      <c r="H199" s="3" t="s">
        <v>44</v>
      </c>
      <c r="I199" s="3" t="s">
        <v>60</v>
      </c>
      <c r="J199" s="8" t="b">
        <v>0</v>
      </c>
      <c r="K199" s="8" t="b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8" t="b">
        <v>0</v>
      </c>
    </row>
    <row r="200" spans="1:19">
      <c r="A200" s="3" t="s">
        <v>591</v>
      </c>
      <c r="B200" s="3" t="s">
        <v>42</v>
      </c>
      <c r="C200" s="3" t="s">
        <v>589</v>
      </c>
      <c r="D200" s="3" t="s">
        <v>590</v>
      </c>
      <c r="E200" s="6">
        <v>5400</v>
      </c>
      <c r="F200" s="3" t="s">
        <v>69</v>
      </c>
      <c r="G200" s="9">
        <v>1.88</v>
      </c>
      <c r="H200" s="3" t="s">
        <v>44</v>
      </c>
      <c r="I200" s="3" t="s">
        <v>61</v>
      </c>
      <c r="J200" s="8" t="b">
        <v>0</v>
      </c>
      <c r="K200" s="8" t="b">
        <v>1</v>
      </c>
      <c r="L200" s="6">
        <v>3</v>
      </c>
      <c r="M200" s="6">
        <v>1</v>
      </c>
      <c r="N200" s="6">
        <v>2180</v>
      </c>
      <c r="O200" s="6">
        <v>1</v>
      </c>
      <c r="P200" s="6">
        <v>2</v>
      </c>
      <c r="Q200" s="6">
        <v>0</v>
      </c>
      <c r="R200" s="6">
        <v>0</v>
      </c>
      <c r="S200" s="8" t="b">
        <v>0</v>
      </c>
    </row>
    <row r="201" spans="1:19">
      <c r="A201" s="3" t="s">
        <v>594</v>
      </c>
      <c r="B201" s="3" t="s">
        <v>42</v>
      </c>
      <c r="C201" s="3" t="s">
        <v>592</v>
      </c>
      <c r="D201" s="3" t="s">
        <v>593</v>
      </c>
      <c r="E201" s="6">
        <v>4400</v>
      </c>
      <c r="F201" s="3" t="s">
        <v>69</v>
      </c>
      <c r="G201" s="9">
        <v>1.85</v>
      </c>
      <c r="H201" s="3" t="s">
        <v>44</v>
      </c>
      <c r="I201" s="3" t="s">
        <v>60</v>
      </c>
      <c r="J201" s="8" t="b">
        <v>0</v>
      </c>
      <c r="K201" s="8" t="b">
        <v>1</v>
      </c>
      <c r="L201" s="6">
        <v>2</v>
      </c>
      <c r="M201" s="6">
        <v>1</v>
      </c>
      <c r="N201" s="6">
        <v>1500</v>
      </c>
      <c r="O201" s="6">
        <v>1</v>
      </c>
      <c r="P201" s="6">
        <v>1</v>
      </c>
      <c r="Q201" s="6">
        <v>0</v>
      </c>
      <c r="R201" s="6">
        <v>0</v>
      </c>
      <c r="S201" s="8" t="b">
        <v>0</v>
      </c>
    </row>
    <row r="202" spans="1:19">
      <c r="A202" s="3" t="s">
        <v>597</v>
      </c>
      <c r="B202" s="3" t="s">
        <v>42</v>
      </c>
      <c r="C202" s="3" t="s">
        <v>595</v>
      </c>
      <c r="D202" s="3" t="s">
        <v>596</v>
      </c>
      <c r="E202" s="6">
        <v>6600</v>
      </c>
      <c r="F202" s="3" t="s">
        <v>69</v>
      </c>
      <c r="G202" s="9">
        <v>0.78</v>
      </c>
      <c r="H202" s="3" t="s">
        <v>44</v>
      </c>
      <c r="I202" s="3" t="s">
        <v>59</v>
      </c>
      <c r="J202" s="8" t="b">
        <v>0</v>
      </c>
      <c r="K202" s="8" t="b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8" t="b">
        <v>0</v>
      </c>
    </row>
    <row r="203" spans="1:19">
      <c r="A203" s="3" t="s">
        <v>600</v>
      </c>
      <c r="B203" s="3" t="s">
        <v>42</v>
      </c>
      <c r="C203" s="3" t="s">
        <v>598</v>
      </c>
      <c r="D203" s="3" t="s">
        <v>599</v>
      </c>
      <c r="E203" s="6">
        <v>5400</v>
      </c>
      <c r="F203" s="3" t="s">
        <v>69</v>
      </c>
      <c r="G203" s="9">
        <v>0.65</v>
      </c>
      <c r="H203" s="3" t="s">
        <v>44</v>
      </c>
      <c r="I203" s="3" t="s">
        <v>59</v>
      </c>
      <c r="J203" s="8" t="b">
        <v>0</v>
      </c>
      <c r="K203" s="8" t="b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8" t="b">
        <v>0</v>
      </c>
    </row>
    <row r="204" spans="1:19">
      <c r="A204" s="3" t="s">
        <v>603</v>
      </c>
      <c r="B204" s="3" t="s">
        <v>42</v>
      </c>
      <c r="C204" s="3" t="s">
        <v>601</v>
      </c>
      <c r="D204" s="3" t="s">
        <v>602</v>
      </c>
      <c r="E204" s="6">
        <v>8100</v>
      </c>
      <c r="F204" s="3" t="s">
        <v>69</v>
      </c>
      <c r="G204" s="9">
        <v>0.62</v>
      </c>
      <c r="H204" s="3" t="s">
        <v>44</v>
      </c>
      <c r="I204" s="3" t="s">
        <v>59</v>
      </c>
      <c r="J204" s="8" t="b">
        <v>0</v>
      </c>
      <c r="K204" s="8" t="b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8" t="b">
        <v>0</v>
      </c>
    </row>
    <row r="205" spans="1:19">
      <c r="A205" s="3" t="s">
        <v>606</v>
      </c>
      <c r="B205" s="3" t="s">
        <v>42</v>
      </c>
      <c r="C205" s="3" t="s">
        <v>604</v>
      </c>
      <c r="D205" s="3" t="s">
        <v>605</v>
      </c>
      <c r="E205" s="6">
        <v>9900</v>
      </c>
      <c r="F205" s="3" t="s">
        <v>69</v>
      </c>
      <c r="G205" s="9">
        <v>0.88</v>
      </c>
      <c r="H205" s="3" t="s">
        <v>46</v>
      </c>
      <c r="I205" s="3" t="s">
        <v>59</v>
      </c>
      <c r="J205" s="8" t="b">
        <v>0</v>
      </c>
      <c r="K205" s="8" t="b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8" t="b">
        <v>0</v>
      </c>
    </row>
    <row r="206" spans="1:19">
      <c r="A206" s="3" t="s">
        <v>609</v>
      </c>
      <c r="B206" s="3" t="s">
        <v>42</v>
      </c>
      <c r="C206" s="3" t="s">
        <v>607</v>
      </c>
      <c r="D206" s="3" t="s">
        <v>608</v>
      </c>
      <c r="E206" s="6">
        <v>2400</v>
      </c>
      <c r="F206" s="3" t="s">
        <v>71</v>
      </c>
      <c r="G206" s="9">
        <v>0.15</v>
      </c>
      <c r="H206" s="3" t="s">
        <v>46</v>
      </c>
      <c r="I206" s="3" t="s">
        <v>66</v>
      </c>
      <c r="J206" s="8" t="b">
        <v>0</v>
      </c>
      <c r="K206" s="8" t="b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8" t="b">
        <v>0</v>
      </c>
    </row>
    <row r="207" spans="1:19">
      <c r="A207" s="3" t="s">
        <v>612</v>
      </c>
      <c r="B207" s="3" t="s">
        <v>42</v>
      </c>
      <c r="C207" s="3" t="s">
        <v>610</v>
      </c>
      <c r="D207" s="3" t="s">
        <v>611</v>
      </c>
      <c r="E207" s="6">
        <v>2900</v>
      </c>
      <c r="F207" s="3" t="s">
        <v>71</v>
      </c>
      <c r="G207" s="9">
        <v>1.42</v>
      </c>
      <c r="H207" s="3" t="s">
        <v>44</v>
      </c>
      <c r="I207" s="3" t="s">
        <v>60</v>
      </c>
      <c r="J207" s="8" t="b">
        <v>0</v>
      </c>
      <c r="K207" s="8" t="b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8" t="b">
        <v>0</v>
      </c>
    </row>
    <row r="208" spans="1:19">
      <c r="A208" s="3" t="s">
        <v>615</v>
      </c>
      <c r="B208" s="3" t="s">
        <v>42</v>
      </c>
      <c r="C208" s="3" t="s">
        <v>613</v>
      </c>
      <c r="D208" s="3" t="s">
        <v>614</v>
      </c>
      <c r="E208" s="6">
        <v>6600</v>
      </c>
      <c r="F208" s="3" t="s">
        <v>69</v>
      </c>
      <c r="G208" s="9">
        <v>1.52</v>
      </c>
      <c r="H208" s="3" t="s">
        <v>44</v>
      </c>
      <c r="I208" s="3" t="s">
        <v>60</v>
      </c>
      <c r="J208" s="8" t="b">
        <v>0</v>
      </c>
      <c r="K208" s="8" t="b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8" t="b">
        <v>0</v>
      </c>
    </row>
    <row r="209" spans="1:19">
      <c r="A209" s="3" t="s">
        <v>618</v>
      </c>
      <c r="B209" s="3" t="s">
        <v>42</v>
      </c>
      <c r="C209" s="3" t="s">
        <v>616</v>
      </c>
      <c r="D209" s="3" t="s">
        <v>617</v>
      </c>
      <c r="E209" s="6">
        <v>14800</v>
      </c>
      <c r="F209" s="3" t="s">
        <v>69</v>
      </c>
      <c r="G209" s="9">
        <v>2.0499999999999998</v>
      </c>
      <c r="H209" s="3" t="s">
        <v>44</v>
      </c>
      <c r="I209" s="3" t="s">
        <v>63</v>
      </c>
      <c r="J209" s="8" t="b">
        <v>0</v>
      </c>
      <c r="K209" s="8" t="b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8" t="b">
        <v>0</v>
      </c>
    </row>
    <row r="210" spans="1:19">
      <c r="A210" s="3" t="s">
        <v>621</v>
      </c>
      <c r="B210" s="3" t="s">
        <v>42</v>
      </c>
      <c r="C210" s="3" t="s">
        <v>619</v>
      </c>
      <c r="D210" s="3" t="s">
        <v>620</v>
      </c>
      <c r="E210" s="6">
        <v>8100</v>
      </c>
      <c r="F210" s="3" t="s">
        <v>69</v>
      </c>
      <c r="G210" s="9">
        <v>2.35</v>
      </c>
      <c r="H210" s="3" t="s">
        <v>44</v>
      </c>
      <c r="I210" s="3" t="s">
        <v>63</v>
      </c>
      <c r="J210" s="8" t="b">
        <v>0</v>
      </c>
      <c r="K210" s="8" t="b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8" t="b">
        <v>0</v>
      </c>
    </row>
    <row r="211" spans="1:19">
      <c r="A211" s="3" t="s">
        <v>624</v>
      </c>
      <c r="B211" s="3" t="s">
        <v>42</v>
      </c>
      <c r="C211" s="3" t="s">
        <v>622</v>
      </c>
      <c r="D211" s="3" t="s">
        <v>623</v>
      </c>
      <c r="E211" s="6">
        <v>3600</v>
      </c>
      <c r="F211" s="3" t="s">
        <v>70</v>
      </c>
      <c r="G211" s="9">
        <v>1.28</v>
      </c>
      <c r="H211" s="3" t="s">
        <v>44</v>
      </c>
      <c r="I211" s="3" t="s">
        <v>60</v>
      </c>
      <c r="J211" s="8" t="b">
        <v>0</v>
      </c>
      <c r="K211" s="8" t="b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8" t="b">
        <v>0</v>
      </c>
    </row>
    <row r="212" spans="1:19">
      <c r="A212" s="3" t="s">
        <v>627</v>
      </c>
      <c r="B212" s="3" t="s">
        <v>42</v>
      </c>
      <c r="C212" s="3" t="s">
        <v>625</v>
      </c>
      <c r="D212" s="3" t="s">
        <v>626</v>
      </c>
      <c r="E212" s="6">
        <v>2900</v>
      </c>
      <c r="F212" s="3" t="s">
        <v>70</v>
      </c>
      <c r="G212" s="9">
        <v>1.22</v>
      </c>
      <c r="H212" s="3" t="s">
        <v>44</v>
      </c>
      <c r="I212" s="3" t="s">
        <v>60</v>
      </c>
      <c r="J212" s="8" t="b">
        <v>0</v>
      </c>
      <c r="K212" s="8" t="b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8" t="b">
        <v>0</v>
      </c>
    </row>
    <row r="213" spans="1:19">
      <c r="A213" s="3" t="s">
        <v>630</v>
      </c>
      <c r="B213" s="3" t="s">
        <v>42</v>
      </c>
      <c r="C213" s="3" t="s">
        <v>628</v>
      </c>
      <c r="D213" s="3" t="s">
        <v>629</v>
      </c>
      <c r="E213" s="6">
        <v>3600</v>
      </c>
      <c r="F213" s="3" t="s">
        <v>70</v>
      </c>
      <c r="G213" s="9">
        <v>1.38</v>
      </c>
      <c r="H213" s="3" t="s">
        <v>44</v>
      </c>
      <c r="I213" s="3" t="s">
        <v>60</v>
      </c>
      <c r="J213" s="8" t="b">
        <v>0</v>
      </c>
      <c r="K213" s="8" t="b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8" t="b">
        <v>0</v>
      </c>
    </row>
    <row r="214" spans="1:19">
      <c r="A214" s="3" t="s">
        <v>633</v>
      </c>
      <c r="B214" s="3" t="s">
        <v>42</v>
      </c>
      <c r="C214" s="3" t="s">
        <v>631</v>
      </c>
      <c r="D214" s="3" t="s">
        <v>632</v>
      </c>
      <c r="E214" s="6">
        <v>4400</v>
      </c>
      <c r="F214" s="3" t="s">
        <v>70</v>
      </c>
      <c r="G214" s="9">
        <v>1.42</v>
      </c>
      <c r="H214" s="3" t="s">
        <v>44</v>
      </c>
      <c r="I214" s="3" t="s">
        <v>60</v>
      </c>
      <c r="J214" s="8" t="b">
        <v>0</v>
      </c>
      <c r="K214" s="8" t="b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8" t="b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5"/>
  <sheetViews>
    <sheetView topLeftCell="B17" workbookViewId="0">
      <selection activeCell="B29" sqref="B29"/>
    </sheetView>
  </sheetViews>
  <sheetFormatPr baseColWidth="10" defaultColWidth="9" defaultRowHeight="13.5"/>
  <cols>
    <col min="1" max="1" width="22" customWidth="1"/>
    <col min="2" max="2" width="28" customWidth="1"/>
    <col min="3" max="3" width="70" customWidth="1"/>
  </cols>
  <sheetData>
    <row r="1" spans="1:3" ht="20.65">
      <c r="A1" s="22" t="s">
        <v>731</v>
      </c>
      <c r="B1" s="22"/>
      <c r="C1" s="22"/>
    </row>
    <row r="2" spans="1:3" ht="4.1500000000000004" customHeight="1"/>
    <row r="3" spans="1:3" ht="13.9">
      <c r="A3" s="11" t="s">
        <v>732</v>
      </c>
      <c r="B3" s="11" t="s">
        <v>733</v>
      </c>
      <c r="C3" s="11" t="s">
        <v>734</v>
      </c>
    </row>
    <row r="4" spans="1:3">
      <c r="A4" s="3" t="s">
        <v>735</v>
      </c>
      <c r="B4" s="3" t="s">
        <v>90</v>
      </c>
      <c r="C4" s="3" t="s">
        <v>800</v>
      </c>
    </row>
    <row r="5" spans="1:3">
      <c r="A5" s="3" t="s">
        <v>735</v>
      </c>
      <c r="B5" s="3" t="s">
        <v>91</v>
      </c>
      <c r="C5" s="3" t="s">
        <v>736</v>
      </c>
    </row>
    <row r="6" spans="1:3">
      <c r="A6" s="3" t="s">
        <v>735</v>
      </c>
      <c r="B6" s="3" t="s">
        <v>92</v>
      </c>
      <c r="C6" s="3" t="s">
        <v>737</v>
      </c>
    </row>
    <row r="7" spans="1:3">
      <c r="A7" s="3" t="s">
        <v>735</v>
      </c>
      <c r="B7" s="3" t="s">
        <v>93</v>
      </c>
      <c r="C7" s="3" t="s">
        <v>738</v>
      </c>
    </row>
    <row r="8" spans="1:3">
      <c r="A8" s="3" t="s">
        <v>735</v>
      </c>
      <c r="B8" s="3" t="s">
        <v>94</v>
      </c>
      <c r="C8" s="3" t="s">
        <v>798</v>
      </c>
    </row>
    <row r="9" spans="1:3">
      <c r="A9" s="3" t="s">
        <v>735</v>
      </c>
      <c r="B9" s="3" t="s">
        <v>95</v>
      </c>
      <c r="C9" s="3" t="s">
        <v>739</v>
      </c>
    </row>
    <row r="10" spans="1:3">
      <c r="A10" s="3" t="s">
        <v>735</v>
      </c>
      <c r="B10" s="3" t="s">
        <v>96</v>
      </c>
      <c r="C10" s="3" t="s">
        <v>799</v>
      </c>
    </row>
    <row r="11" spans="1:3">
      <c r="A11" s="3" t="s">
        <v>735</v>
      </c>
      <c r="B11" s="3" t="s">
        <v>98</v>
      </c>
      <c r="C11" s="3" t="s">
        <v>740</v>
      </c>
    </row>
    <row r="12" spans="1:3">
      <c r="A12" s="3" t="s">
        <v>735</v>
      </c>
      <c r="B12" s="3" t="s">
        <v>99</v>
      </c>
      <c r="C12" s="3" t="s">
        <v>741</v>
      </c>
    </row>
    <row r="13" spans="1:3">
      <c r="A13" s="3" t="s">
        <v>735</v>
      </c>
      <c r="B13" s="3" t="s">
        <v>100</v>
      </c>
      <c r="C13" s="3" t="s">
        <v>742</v>
      </c>
    </row>
    <row r="14" spans="1:3">
      <c r="A14" s="3" t="s">
        <v>735</v>
      </c>
      <c r="B14" s="3" t="s">
        <v>101</v>
      </c>
      <c r="C14" s="3" t="s">
        <v>743</v>
      </c>
    </row>
    <row r="15" spans="1:3">
      <c r="A15" s="3" t="s">
        <v>744</v>
      </c>
      <c r="B15" s="3" t="s">
        <v>634</v>
      </c>
      <c r="C15" s="3" t="s">
        <v>745</v>
      </c>
    </row>
    <row r="16" spans="1:3">
      <c r="A16" s="3" t="s">
        <v>744</v>
      </c>
      <c r="B16" s="3" t="s">
        <v>635</v>
      </c>
      <c r="C16" s="3" t="s">
        <v>746</v>
      </c>
    </row>
    <row r="17" spans="1:3">
      <c r="A17" s="3" t="s">
        <v>744</v>
      </c>
      <c r="B17" s="3" t="s">
        <v>636</v>
      </c>
      <c r="C17" s="3" t="s">
        <v>747</v>
      </c>
    </row>
    <row r="18" spans="1:3">
      <c r="A18" s="3" t="s">
        <v>744</v>
      </c>
      <c r="B18" s="3" t="s">
        <v>637</v>
      </c>
      <c r="C18" s="3" t="s">
        <v>801</v>
      </c>
    </row>
    <row r="19" spans="1:3">
      <c r="A19" s="3" t="s">
        <v>744</v>
      </c>
      <c r="B19" s="3" t="s">
        <v>638</v>
      </c>
      <c r="C19" s="3" t="s">
        <v>802</v>
      </c>
    </row>
    <row r="20" spans="1:3">
      <c r="A20" s="3" t="s">
        <v>748</v>
      </c>
      <c r="B20" s="3" t="s">
        <v>724</v>
      </c>
      <c r="C20" s="3" t="s">
        <v>749</v>
      </c>
    </row>
    <row r="21" spans="1:3">
      <c r="A21" s="3" t="s">
        <v>748</v>
      </c>
      <c r="B21" s="3" t="s">
        <v>725</v>
      </c>
      <c r="C21" s="3" t="s">
        <v>750</v>
      </c>
    </row>
    <row r="22" spans="1:3">
      <c r="A22" s="3" t="s">
        <v>748</v>
      </c>
      <c r="B22" s="3" t="s">
        <v>726</v>
      </c>
      <c r="C22" s="3" t="s">
        <v>751</v>
      </c>
    </row>
    <row r="23" spans="1:3">
      <c r="A23" s="3" t="s">
        <v>752</v>
      </c>
      <c r="B23" s="3" t="s">
        <v>36</v>
      </c>
      <c r="C23" s="3" t="s">
        <v>753</v>
      </c>
    </row>
    <row r="24" spans="1:3" ht="14.65">
      <c r="A24" s="13" t="s">
        <v>735</v>
      </c>
      <c r="B24" s="13" t="s">
        <v>97</v>
      </c>
      <c r="C24" s="12" t="s">
        <v>803</v>
      </c>
    </row>
    <row r="25" spans="1:3" ht="14.65">
      <c r="A25" s="13" t="s">
        <v>744</v>
      </c>
      <c r="B25" s="13" t="s">
        <v>639</v>
      </c>
      <c r="C25" s="12" t="s">
        <v>804</v>
      </c>
    </row>
    <row r="26" spans="1:3" ht="14.65">
      <c r="A26" s="13" t="s">
        <v>744</v>
      </c>
      <c r="B26" s="13" t="s">
        <v>640</v>
      </c>
      <c r="C26" s="12" t="s">
        <v>805</v>
      </c>
    </row>
    <row r="27" spans="1:3" ht="14.65">
      <c r="A27" s="13" t="s">
        <v>744</v>
      </c>
      <c r="B27" s="13" t="s">
        <v>641</v>
      </c>
      <c r="C27" s="12" t="s">
        <v>806</v>
      </c>
    </row>
    <row r="28" spans="1:3" ht="14.65">
      <c r="A28" s="13" t="s">
        <v>748</v>
      </c>
      <c r="B28" s="13" t="s">
        <v>91</v>
      </c>
      <c r="C28" s="12" t="s">
        <v>807</v>
      </c>
    </row>
    <row r="29" spans="1:3" ht="14.65">
      <c r="A29" s="13" t="s">
        <v>748</v>
      </c>
      <c r="B29" s="13" t="s">
        <v>90</v>
      </c>
      <c r="C29" s="12" t="s">
        <v>808</v>
      </c>
    </row>
    <row r="30" spans="1:3" ht="14.65">
      <c r="A30" s="13" t="s">
        <v>748</v>
      </c>
      <c r="B30" s="13" t="s">
        <v>99</v>
      </c>
      <c r="C30" s="12" t="s">
        <v>809</v>
      </c>
    </row>
    <row r="31" spans="1:3" ht="14.65">
      <c r="A31" s="13" t="s">
        <v>748</v>
      </c>
      <c r="B31" s="13" t="s">
        <v>100</v>
      </c>
      <c r="C31" s="12" t="s">
        <v>810</v>
      </c>
    </row>
    <row r="32" spans="1:3" ht="14.65">
      <c r="A32" s="13" t="s">
        <v>748</v>
      </c>
      <c r="B32" s="13" t="s">
        <v>101</v>
      </c>
      <c r="C32" s="12" t="s">
        <v>743</v>
      </c>
    </row>
    <row r="33" spans="1:3" ht="14.65">
      <c r="A33" s="13" t="s">
        <v>748</v>
      </c>
      <c r="B33" s="13" t="s">
        <v>102</v>
      </c>
      <c r="C33" s="12" t="s">
        <v>811</v>
      </c>
    </row>
    <row r="34" spans="1:3" ht="14.65">
      <c r="A34" s="13" t="s">
        <v>752</v>
      </c>
      <c r="B34" s="13" t="s">
        <v>796</v>
      </c>
      <c r="C34" s="12" t="s">
        <v>812</v>
      </c>
    </row>
    <row r="35" spans="1:3" ht="14.65">
      <c r="A35" s="13" t="s">
        <v>752</v>
      </c>
      <c r="B35" s="13" t="s">
        <v>73</v>
      </c>
      <c r="C35" s="12" t="s">
        <v>813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5"/>
  <sheetViews>
    <sheetView tabSelected="1" workbookViewId="0">
      <selection activeCell="A12" sqref="A12:XFD12"/>
    </sheetView>
  </sheetViews>
  <sheetFormatPr baseColWidth="10" defaultColWidth="9" defaultRowHeight="13.5"/>
  <cols>
    <col min="1" max="1" width="53.0625" customWidth="1"/>
    <col min="2" max="2" width="16" customWidth="1"/>
    <col min="3" max="3" width="70.75" customWidth="1"/>
  </cols>
  <sheetData>
    <row r="1" spans="1:3" ht="20.65">
      <c r="A1" s="22" t="s">
        <v>754</v>
      </c>
      <c r="B1" s="22"/>
      <c r="C1" s="22"/>
    </row>
    <row r="2" spans="1:3" ht="4.1500000000000004" customHeight="1"/>
    <row r="3" spans="1:3" ht="13.9">
      <c r="A3" s="11" t="s">
        <v>755</v>
      </c>
      <c r="B3" s="11" t="s">
        <v>16</v>
      </c>
      <c r="C3" s="11" t="s">
        <v>756</v>
      </c>
    </row>
    <row r="4" spans="1:3">
      <c r="A4" s="3" t="s">
        <v>757</v>
      </c>
      <c r="B4" s="3">
        <f>COUNTA(tbl_keywords[keyword])</f>
        <v>213</v>
      </c>
      <c r="C4" s="3" t="s">
        <v>814</v>
      </c>
    </row>
    <row r="5" spans="1:3">
      <c r="A5" s="3" t="s">
        <v>758</v>
      </c>
      <c r="B5" s="3">
        <f>COUNTA(tbl_rankings[competitor_domain])</f>
        <v>125</v>
      </c>
      <c r="C5" s="3" t="s">
        <v>815</v>
      </c>
    </row>
    <row r="6" spans="1:3">
      <c r="A6" s="3" t="s">
        <v>759</v>
      </c>
      <c r="B6" s="3">
        <f>COUNTA(tbl_keywords[keyword])</f>
        <v>213</v>
      </c>
      <c r="C6" s="3" t="s">
        <v>816</v>
      </c>
    </row>
    <row r="7" spans="1:3">
      <c r="A7" s="3" t="s">
        <v>760</v>
      </c>
      <c r="B7" s="3">
        <f>COUNTA(tbl_rankings[competitor_domain])</f>
        <v>125</v>
      </c>
      <c r="C7" s="3" t="s">
        <v>817</v>
      </c>
    </row>
    <row r="8" spans="1:3">
      <c r="A8" s="3" t="s">
        <v>761</v>
      </c>
      <c r="B8" s="3">
        <f>COUNTIF(tbl_keywords[dup_keyword_market_flag],TRUE)</f>
        <v>2</v>
      </c>
      <c r="C8" s="3" t="s">
        <v>818</v>
      </c>
    </row>
    <row r="9" spans="1:3">
      <c r="A9" s="3" t="s">
        <v>762</v>
      </c>
      <c r="B9" s="3">
        <f>COUNTIF(tbl_keywords[qa_review_flag],TRUE)</f>
        <v>3</v>
      </c>
      <c r="C9" s="3" t="s">
        <v>819</v>
      </c>
    </row>
    <row r="10" spans="1:3">
      <c r="A10" s="3" t="s">
        <v>763</v>
      </c>
      <c r="B10" s="3">
        <f>COUNTIF(tbl_rankings[match_status],"no_match")</f>
        <v>4</v>
      </c>
      <c r="C10" s="3" t="s">
        <v>820</v>
      </c>
    </row>
    <row r="11" spans="1:3">
      <c r="A11" s="3" t="s">
        <v>764</v>
      </c>
      <c r="B11" s="3">
        <f>COUNTIF(tbl_rankings[match_status],"ambiguous")</f>
        <v>4</v>
      </c>
      <c r="C11" s="3" t="s">
        <v>821</v>
      </c>
    </row>
    <row r="12" spans="1:3">
      <c r="A12" s="3" t="s">
        <v>765</v>
      </c>
      <c r="B12" s="3">
        <f>COUNTIF(tbl_rankings[player_type],"Unclear")</f>
        <v>0</v>
      </c>
      <c r="C12" s="3" t="s">
        <v>822</v>
      </c>
    </row>
    <row r="13" spans="1:3">
      <c r="A13" s="3" t="s">
        <v>766</v>
      </c>
      <c r="B13" s="3">
        <f>COUNTIFS(tbl_crosswalk[has_ranking_sample],TRUE,tbl_crosswalk[ranking_domain_count],0,tbl_crosswalk[dup_keyword_market_flag],FALSE)</f>
        <v>0</v>
      </c>
      <c r="C13" s="3" t="s">
        <v>823</v>
      </c>
    </row>
    <row r="14" spans="1:3">
      <c r="A14" s="3" t="s">
        <v>767</v>
      </c>
      <c r="B14" s="3">
        <f>COUNTIF(tbl_crosswalk[qa_review_flag],TRUE)</f>
        <v>3</v>
      </c>
      <c r="C14" s="3" t="s">
        <v>824</v>
      </c>
    </row>
    <row r="15" spans="1:3">
      <c r="A15" s="3" t="s">
        <v>768</v>
      </c>
      <c r="B15" s="3">
        <f>COUNTIF(tbl_crosswalk[dup_keyword_market_flag],FALSE)</f>
        <v>211</v>
      </c>
      <c r="C15" s="3" t="s">
        <v>825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"/>
  <sheetViews>
    <sheetView workbookViewId="0">
      <pane ySplit="1" topLeftCell="A2" activePane="bottomLeft" state="frozen"/>
      <selection pane="bottomLeft" activeCell="D4" sqref="D4"/>
    </sheetView>
  </sheetViews>
  <sheetFormatPr baseColWidth="10" defaultColWidth="9" defaultRowHeight="13.5"/>
  <cols>
    <col min="1" max="1" width="28" customWidth="1"/>
    <col min="2" max="2" width="56.1875" customWidth="1"/>
    <col min="3" max="3" width="49" style="14" customWidth="1"/>
  </cols>
  <sheetData>
    <row r="1" spans="1:3" ht="20.65">
      <c r="A1" s="22" t="s">
        <v>769</v>
      </c>
      <c r="B1" s="22"/>
      <c r="C1" s="22"/>
    </row>
    <row r="2" spans="1:3" ht="4.9000000000000004" customHeight="1"/>
    <row r="3" spans="1:3" ht="13.9">
      <c r="A3" s="11" t="s">
        <v>770</v>
      </c>
      <c r="B3" s="11" t="s">
        <v>1</v>
      </c>
      <c r="C3" s="15" t="s">
        <v>771</v>
      </c>
    </row>
    <row r="4" spans="1:3" ht="93">
      <c r="A4" s="3" t="s">
        <v>772</v>
      </c>
      <c r="B4" s="3" t="s">
        <v>773</v>
      </c>
      <c r="C4" s="16" t="s">
        <v>774</v>
      </c>
    </row>
    <row r="5" spans="1:3" ht="104.65">
      <c r="A5" s="3" t="s">
        <v>775</v>
      </c>
      <c r="B5" s="3" t="s">
        <v>776</v>
      </c>
      <c r="C5" s="16" t="s">
        <v>777</v>
      </c>
    </row>
    <row r="6" spans="1:3" ht="104.65">
      <c r="A6" s="3" t="s">
        <v>778</v>
      </c>
      <c r="B6" s="3" t="s">
        <v>779</v>
      </c>
      <c r="C6" s="16" t="s">
        <v>780</v>
      </c>
    </row>
    <row r="7" spans="1:3" ht="104.65">
      <c r="A7" s="3" t="s">
        <v>781</v>
      </c>
      <c r="B7" s="3" t="s">
        <v>826</v>
      </c>
      <c r="C7" s="16" t="s">
        <v>827</v>
      </c>
    </row>
    <row r="8" spans="1:3" ht="104.65">
      <c r="A8" t="s">
        <v>830</v>
      </c>
      <c r="B8" s="3" t="s">
        <v>829</v>
      </c>
      <c r="C8" s="16" t="s">
        <v>828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README</vt:lpstr>
      <vt:lpstr>Executive_Summary</vt:lpstr>
      <vt:lpstr>Summary_Tables</vt:lpstr>
      <vt:lpstr>Keyword_Clean</vt:lpstr>
      <vt:lpstr>Rankings_Clean</vt:lpstr>
      <vt:lpstr>Crosswalk</vt:lpstr>
      <vt:lpstr>Data_Dictionary</vt:lpstr>
      <vt:lpstr>QA_Log</vt:lpstr>
      <vt:lpstr>SQL_Examples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Karla Ruiz</cp:lastModifiedBy>
  <dcterms:modified xsi:type="dcterms:W3CDTF">2026-07-08T23:01:21Z</dcterms:modified>
</cp:coreProperties>
</file>